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nheça o Planilha de Fluxo" sheetId="1" state="visible" r:id="rId1"/>
    <sheet xmlns:r="http://schemas.openxmlformats.org/officeDocument/2006/relationships" name="Cadastro de Produtos" sheetId="2" state="visible" r:id="rId2"/>
    <sheet xmlns:r="http://schemas.openxmlformats.org/officeDocument/2006/relationships" name="Movimentações" sheetId="3" state="visible" r:id="rId3"/>
    <sheet xmlns:r="http://schemas.openxmlformats.org/officeDocument/2006/relationships" name="Resumo" sheetId="4" state="visible" r:id="rId4"/>
    <sheet xmlns:r="http://schemas.openxmlformats.org/officeDocument/2006/relationships" name="Dashboard" sheetId="5" state="visible" r:id="rId5"/>
  </sheets>
  <definedNames/>
  <calcPr calcId="124519" fullCalcOnLoad="1"/>
</workbook>
</file>

<file path=xl/styles.xml><?xml version="1.0" encoding="utf-8"?>
<styleSheet xmlns="http://schemas.openxmlformats.org/spreadsheetml/2006/main">
  <numFmts count="1">
    <numFmt numFmtId="164" formatCode="DD/MM/YYYY"/>
  </numFmts>
  <fonts count="39">
    <font>
      <name val="Calibri"/>
      <family val="2"/>
      <color theme="1"/>
      <sz val="11"/>
      <scheme val="minor"/>
    </font>
    <font>
      <name val="Aptos"/>
      <b val="1"/>
      <color rgb="00FFFFFF"/>
      <sz val="20"/>
    </font>
    <font>
      <name val="Aptos"/>
      <color rgb="00FFFFFF"/>
      <sz val="12"/>
    </font>
    <font>
      <name val="Aptos"/>
      <b val="1"/>
      <color rgb="003730A3"/>
      <sz val="14"/>
    </font>
    <font>
      <name val="Aptos"/>
      <color rgb="00374151"/>
      <sz val="11"/>
    </font>
    <font>
      <name val="Aptos"/>
      <b val="1"/>
      <color rgb="002563EB"/>
      <sz val="11"/>
    </font>
    <font>
      <name val="Aptos"/>
      <b val="1"/>
      <color rgb="00312E81"/>
      <sz val="14"/>
    </font>
    <font>
      <name val="Aptos"/>
      <b val="1"/>
      <color rgb="00DC2626"/>
      <sz val="13"/>
    </font>
    <font>
      <name val="Aptos"/>
      <b val="1"/>
      <color rgb="00312E81"/>
      <sz val="11"/>
    </font>
    <font>
      <name val="Aptos"/>
      <b val="1"/>
      <color rgb="00111827"/>
      <sz val="20"/>
    </font>
    <font>
      <name val="Aptos"/>
      <b val="1"/>
      <color rgb="003730A3"/>
      <sz val="12"/>
    </font>
    <font>
      <name val="Aptos"/>
      <b val="1"/>
      <color rgb="00FFFFFF"/>
      <sz val="11"/>
    </font>
    <font>
      <name val="Aptos"/>
      <i val="1"/>
      <color rgb="00374151"/>
      <sz val="11"/>
    </font>
    <font>
      <name val="Aptos"/>
      <color rgb="004B5563"/>
      <sz val="10"/>
    </font>
    <font>
      <name val="Aptos"/>
      <b val="1"/>
      <color rgb="00DC2626"/>
      <sz val="11"/>
    </font>
    <font>
      <name val="Aptos"/>
      <b val="1"/>
      <color rgb="00DC2626"/>
      <sz val="12"/>
    </font>
    <font>
      <name val="Aptos"/>
      <b val="1"/>
      <color rgb="00312E81"/>
      <sz val="12"/>
    </font>
    <font>
      <name val="Aptos"/>
      <b val="1"/>
      <color rgb="00065F46"/>
      <sz val="12"/>
    </font>
    <font>
      <name val="Aptos"/>
      <b val="1"/>
      <color rgb="00065F46"/>
      <sz val="11"/>
    </font>
    <font>
      <name val="Aptos"/>
      <b val="1"/>
      <color rgb="00111827"/>
      <sz val="11"/>
    </font>
    <font>
      <name val="Aptos"/>
      <b val="1"/>
      <i val="1"/>
      <color rgb="00065F46"/>
      <sz val="13"/>
    </font>
    <font>
      <name val="Aptos"/>
      <b val="1"/>
      <color rgb="00FFFFFF"/>
      <sz val="16"/>
    </font>
    <font>
      <name val="Aptos"/>
      <b val="1"/>
      <color rgb="003730A3"/>
      <sz val="11"/>
      <u val="single"/>
    </font>
    <font>
      <name val="Aptos"/>
      <i val="1"/>
      <color rgb="004B5563"/>
      <sz val="9"/>
    </font>
    <font>
      <name val="Aptos"/>
      <color rgb="00111827"/>
      <sz val="11"/>
    </font>
    <font>
      <name val="Aptos"/>
      <b val="1"/>
      <color rgb="00374151"/>
      <sz val="11"/>
    </font>
    <font>
      <name val="Aptos"/>
      <b val="1"/>
      <color rgb="00374151"/>
      <sz val="12"/>
    </font>
    <font>
      <name val="Aptos"/>
      <b val="1"/>
      <color rgb="00D97706"/>
      <sz val="13"/>
      <u val="single"/>
    </font>
    <font>
      <name val="Aptos"/>
      <b val="1"/>
      <color rgb="002563EB"/>
      <sz val="13"/>
    </font>
    <font>
      <name val="Aptos"/>
      <b val="1"/>
      <color rgb="00FFFFFF"/>
      <sz val="10"/>
    </font>
    <font>
      <name val="Aptos"/>
      <b val="1"/>
      <color rgb="000D9F6E"/>
      <sz val="18"/>
    </font>
    <font>
      <name val="Aptos"/>
      <b val="1"/>
      <color rgb="00DC2626"/>
      <sz val="18"/>
    </font>
    <font>
      <name val="Aptos"/>
      <b val="1"/>
      <color rgb="002563EB"/>
      <sz val="18"/>
    </font>
    <font>
      <name val="Aptos"/>
      <b val="1"/>
      <color rgb="007C3AED"/>
      <sz val="18"/>
    </font>
    <font>
      <name val="Aptos"/>
      <b val="1"/>
      <color rgb="000891B2"/>
      <sz val="13"/>
    </font>
    <font>
      <name val="Aptos"/>
      <b val="1"/>
      <color rgb="006B7280"/>
      <sz val="9"/>
    </font>
    <font>
      <name val="Aptos"/>
      <color rgb="006B7280"/>
      <sz val="9"/>
    </font>
    <font>
      <name val="Aptos"/>
      <b val="1"/>
      <color rgb="00374151"/>
      <sz val="13"/>
    </font>
    <font>
      <name val="Aptos"/>
      <b val="1"/>
      <color rgb="00D97706"/>
      <sz val="15"/>
      <u val="single"/>
    </font>
  </fonts>
  <fills count="18">
    <fill>
      <patternFill/>
    </fill>
    <fill>
      <patternFill patternType="gray125"/>
    </fill>
    <fill>
      <patternFill patternType="solid">
        <fgColor rgb="00312E81"/>
      </patternFill>
    </fill>
    <fill>
      <patternFill patternType="solid">
        <fgColor rgb="00EEF2FF"/>
      </patternFill>
    </fill>
    <fill>
      <patternFill patternType="solid">
        <fgColor rgb="004338CA"/>
      </patternFill>
    </fill>
    <fill>
      <patternFill patternType="solid">
        <fgColor rgb="00F3F4F6"/>
      </patternFill>
    </fill>
    <fill>
      <patternFill patternType="solid">
        <fgColor rgb="00FFFBEB"/>
      </patternFill>
    </fill>
    <fill>
      <patternFill patternType="solid">
        <fgColor rgb="0010B981"/>
      </patternFill>
    </fill>
    <fill>
      <patternFill patternType="solid">
        <fgColor rgb="000891B2"/>
      </patternFill>
    </fill>
    <fill>
      <patternFill patternType="solid">
        <fgColor rgb="00DBEAFE"/>
      </patternFill>
    </fill>
    <fill>
      <patternFill patternType="solid">
        <fgColor rgb="00F9FAFB"/>
      </patternFill>
    </fill>
    <fill>
      <patternFill patternType="solid">
        <fgColor rgb="007C3AED"/>
      </patternFill>
    </fill>
    <fill>
      <patternFill patternType="solid">
        <fgColor rgb="002563EB"/>
      </patternFill>
    </fill>
    <fill>
      <patternFill patternType="solid">
        <fgColor rgb="000D9F6E"/>
      </patternFill>
    </fill>
    <fill>
      <patternFill patternType="solid">
        <fgColor rgb="00DC2626"/>
      </patternFill>
    </fill>
    <fill>
      <patternFill patternType="solid">
        <fgColor rgb="00ECFDF5"/>
      </patternFill>
    </fill>
    <fill>
      <patternFill patternType="solid">
        <fgColor rgb="00FEE2E2"/>
      </patternFill>
    </fill>
    <fill>
      <patternFill patternType="solid">
        <fgColor rgb="00EDE9FE"/>
      </patternFill>
    </fill>
  </fills>
  <borders count="7">
    <border>
      <left/>
      <right/>
      <top/>
      <bottom/>
      <diagonal/>
    </border>
    <border/>
    <border>
      <left style="thin">
        <color rgb="00E5E7EB"/>
      </left>
      <right style="thin">
        <color rgb="00E5E7EB"/>
      </right>
      <top style="thin">
        <color rgb="00E5E7EB"/>
      </top>
      <bottom style="thin">
        <color rgb="00E5E7EB"/>
      </bottom>
    </border>
    <border>
      <bottom style="thin">
        <color rgb="00E5E7EB"/>
      </bottom>
    </border>
    <border>
      <left style="thick">
        <color rgb="002563EB"/>
      </left>
    </border>
    <border>
      <left style="thick">
        <color rgb="000891B2"/>
      </left>
    </border>
    <border>
      <left style="thick">
        <color rgb="00DC2626"/>
      </left>
    </border>
  </borders>
  <cellStyleXfs count="1">
    <xf numFmtId="0" fontId="0" fillId="0" borderId="0"/>
  </cellStyleXfs>
  <cellXfs count="66">
    <xf numFmtId="0" fontId="0" fillId="0" borderId="0" pivotButton="0" quotePrefix="0" xfId="0"/>
    <xf numFmtId="0" fontId="1" fillId="2" borderId="0" applyAlignment="1" pivotButton="0" quotePrefix="0" xfId="0">
      <alignment horizontal="center" vertical="center" wrapText="1"/>
    </xf>
    <xf numFmtId="0" fontId="2" fillId="2" borderId="0" applyAlignment="1" pivotButton="0" quotePrefix="0" xfId="0">
      <alignment horizontal="center" vertical="center" wrapText="1"/>
    </xf>
    <xf numFmtId="0" fontId="3" fillId="0" borderId="0" applyAlignment="1" pivotButton="0" quotePrefix="0" xfId="0">
      <alignment vertical="top" wrapText="1"/>
    </xf>
    <xf numFmtId="0" fontId="4" fillId="0" borderId="0" applyAlignment="1" pivotButton="0" quotePrefix="0" xfId="0">
      <alignment vertical="top" wrapText="1"/>
    </xf>
    <xf numFmtId="0" fontId="5" fillId="0" borderId="0" applyAlignment="1" pivotButton="0" quotePrefix="0" xfId="0">
      <alignment horizontal="center" vertical="center" wrapText="1"/>
    </xf>
    <xf numFmtId="0" fontId="6" fillId="0" borderId="0" applyAlignment="1" pivotButton="0" quotePrefix="0" xfId="0">
      <alignment vertical="top" wrapText="1"/>
    </xf>
    <xf numFmtId="0" fontId="7" fillId="0" borderId="0" applyAlignment="1" pivotButton="0" quotePrefix="0" xfId="0">
      <alignment vertical="top" wrapText="1"/>
    </xf>
    <xf numFmtId="0" fontId="8" fillId="3" borderId="0" applyAlignment="1" pivotButton="0" quotePrefix="0" xfId="0">
      <alignment vertical="top" wrapText="1"/>
    </xf>
    <xf numFmtId="0" fontId="9" fillId="0" borderId="0" applyAlignment="1" pivotButton="0" quotePrefix="0" xfId="0">
      <alignment vertical="top" wrapText="1"/>
    </xf>
    <xf numFmtId="0" fontId="10" fillId="0" borderId="0" applyAlignment="1" pivotButton="0" quotePrefix="0" xfId="0">
      <alignment vertical="top" wrapText="1"/>
    </xf>
    <xf numFmtId="0" fontId="11" fillId="4" borderId="0" applyAlignment="1" pivotButton="0" quotePrefix="0" xfId="0">
      <alignment horizontal="center" vertical="center" wrapText="1"/>
    </xf>
    <xf numFmtId="0" fontId="12" fillId="5" borderId="0" applyAlignment="1" pivotButton="0" quotePrefix="0" xfId="0">
      <alignment vertical="top" wrapText="1"/>
    </xf>
    <xf numFmtId="0" fontId="13" fillId="5" borderId="0" applyAlignment="1" pivotButton="0" quotePrefix="0" xfId="0">
      <alignment vertical="top" wrapText="1"/>
    </xf>
    <xf numFmtId="0" fontId="14" fillId="0" borderId="0" applyAlignment="1" pivotButton="0" quotePrefix="0" xfId="0">
      <alignment vertical="top" wrapText="1"/>
    </xf>
    <xf numFmtId="0" fontId="15" fillId="0" borderId="0" applyAlignment="1" pivotButton="0" quotePrefix="0" xfId="0">
      <alignment vertical="top" wrapText="1"/>
    </xf>
    <xf numFmtId="0" fontId="16" fillId="0" borderId="0" applyAlignment="1" pivotButton="0" quotePrefix="0" xfId="0">
      <alignment vertical="top" wrapText="1"/>
    </xf>
    <xf numFmtId="0" fontId="17" fillId="3" borderId="0" applyAlignment="1" pivotButton="0" quotePrefix="0" xfId="0">
      <alignment vertical="top" wrapText="1"/>
    </xf>
    <xf numFmtId="0" fontId="18" fillId="3" borderId="0" applyAlignment="1" pivotButton="0" quotePrefix="0" xfId="0">
      <alignment vertical="top" wrapText="1"/>
    </xf>
    <xf numFmtId="0" fontId="19" fillId="6" borderId="0" applyAlignment="1" pivotButton="0" quotePrefix="0" xfId="0">
      <alignment vertical="top" wrapText="1"/>
    </xf>
    <xf numFmtId="0" fontId="20" fillId="0" borderId="0" applyAlignment="1" pivotButton="0" quotePrefix="0" xfId="0">
      <alignment horizontal="center" vertical="center" wrapText="1"/>
    </xf>
    <xf numFmtId="0" fontId="21" fillId="7" borderId="0" applyAlignment="1" pivotButton="0" quotePrefix="0" xfId="0">
      <alignment horizontal="center" vertical="center" wrapText="1"/>
    </xf>
    <xf numFmtId="0" fontId="22" fillId="0" borderId="0" applyAlignment="1" pivotButton="0" quotePrefix="0" xfId="0">
      <alignment horizontal="center"/>
    </xf>
    <xf numFmtId="0" fontId="23" fillId="0" borderId="0" applyAlignment="1" pivotButton="0" quotePrefix="0" xfId="0">
      <alignment horizontal="center" vertical="center" wrapText="1"/>
    </xf>
    <xf numFmtId="0" fontId="0" fillId="8" borderId="0" pivotButton="0" quotePrefix="0" xfId="0"/>
    <xf numFmtId="0" fontId="9" fillId="0" borderId="0" applyAlignment="1" pivotButton="0" quotePrefix="0" xfId="0">
      <alignment horizontal="center" vertical="center" wrapText="1"/>
    </xf>
    <xf numFmtId="0" fontId="11" fillId="8" borderId="1" applyAlignment="1" pivotButton="0" quotePrefix="0" xfId="0">
      <alignment horizontal="center" vertical="center" wrapText="1"/>
    </xf>
    <xf numFmtId="0" fontId="24" fillId="9" borderId="2" applyAlignment="1" applyProtection="1" pivotButton="0" quotePrefix="0" xfId="0">
      <alignment horizontal="center" vertical="center" wrapText="1"/>
      <protection locked="0" hidden="0"/>
    </xf>
    <xf numFmtId="0" fontId="24" fillId="9" borderId="2" applyAlignment="1" applyProtection="1" pivotButton="0" quotePrefix="0" xfId="0">
      <alignment horizontal="left" vertical="center" wrapText="1"/>
      <protection locked="0" hidden="0"/>
    </xf>
    <xf numFmtId="3" fontId="24" fillId="9" borderId="2" applyAlignment="1" applyProtection="1" pivotButton="0" quotePrefix="0" xfId="0">
      <alignment horizontal="center" vertical="center" wrapText="1"/>
      <protection locked="0" hidden="0"/>
    </xf>
    <xf numFmtId="3" fontId="25" fillId="10" borderId="3" applyAlignment="1" pivotButton="0" quotePrefix="0" xfId="0">
      <alignment horizontal="center" vertical="center" wrapText="1"/>
    </xf>
    <xf numFmtId="4" fontId="24" fillId="9" borderId="2" applyAlignment="1" applyProtection="1" pivotButton="0" quotePrefix="0" xfId="0">
      <alignment horizontal="center" vertical="center" wrapText="1"/>
      <protection locked="0" hidden="0"/>
    </xf>
    <xf numFmtId="4" fontId="25" fillId="10" borderId="3" applyAlignment="1" pivotButton="0" quotePrefix="0" xfId="0">
      <alignment horizontal="center" vertical="center" wrapText="1"/>
    </xf>
    <xf numFmtId="0" fontId="25" fillId="10" borderId="3" applyAlignment="1" pivotButton="0" quotePrefix="0" xfId="0">
      <alignment horizontal="center" vertical="center" wrapText="1"/>
    </xf>
    <xf numFmtId="0" fontId="26" fillId="6" borderId="0" applyAlignment="1" pivotButton="0" quotePrefix="0" xfId="0">
      <alignment horizontal="center" vertical="center" wrapText="1"/>
    </xf>
    <xf numFmtId="0" fontId="27" fillId="6" borderId="0" applyAlignment="1" pivotButton="0" quotePrefix="0" xfId="0">
      <alignment horizontal="center" vertical="center" wrapText="1"/>
    </xf>
    <xf numFmtId="0" fontId="0" fillId="11" borderId="0" pivotButton="0" quotePrefix="0" xfId="0"/>
    <xf numFmtId="0" fontId="11" fillId="11" borderId="1" applyAlignment="1" pivotButton="0" quotePrefix="0" xfId="0">
      <alignment horizontal="center" vertical="center" wrapText="1"/>
    </xf>
    <xf numFmtId="164" fontId="24" fillId="9" borderId="2" applyAlignment="1" applyProtection="1" pivotButton="0" quotePrefix="0" xfId="0">
      <alignment horizontal="center" vertical="center" wrapText="1"/>
      <protection locked="0" hidden="0"/>
    </xf>
    <xf numFmtId="0" fontId="0" fillId="12" borderId="0" pivotButton="0" quotePrefix="0" xfId="0"/>
    <xf numFmtId="0" fontId="28" fillId="0" borderId="4" applyAlignment="1" pivotButton="0" quotePrefix="0" xfId="0">
      <alignment horizontal="left" vertical="center" wrapText="1"/>
    </xf>
    <xf numFmtId="0" fontId="11" fillId="12" borderId="1" applyAlignment="1" pivotButton="0" quotePrefix="0" xfId="0">
      <alignment horizontal="center" vertical="center" wrapText="1"/>
    </xf>
    <xf numFmtId="0" fontId="4" fillId="10" borderId="3" applyAlignment="1" pivotButton="0" quotePrefix="0" xfId="0">
      <alignment horizontal="center" vertical="center" wrapText="1"/>
    </xf>
    <xf numFmtId="0" fontId="4" fillId="10" borderId="3" applyAlignment="1" pivotButton="0" quotePrefix="0" xfId="0">
      <alignment horizontal="left" vertical="center" wrapText="1"/>
    </xf>
    <xf numFmtId="3" fontId="4" fillId="10" borderId="3" applyAlignment="1" pivotButton="0" quotePrefix="0" xfId="0">
      <alignment horizontal="center" vertical="center" wrapText="1"/>
    </xf>
    <xf numFmtId="2" fontId="4" fillId="10" borderId="3" applyAlignment="1" pivotButton="0" quotePrefix="0" xfId="0">
      <alignment horizontal="center" vertical="center" wrapText="1"/>
    </xf>
    <xf numFmtId="3" fontId="11" fillId="12" borderId="1" applyAlignment="1" pivotButton="0" quotePrefix="0" xfId="0">
      <alignment horizontal="center" vertical="center" wrapText="1"/>
    </xf>
    <xf numFmtId="2" fontId="11" fillId="12" borderId="1" applyAlignment="1" pivotButton="0" quotePrefix="0" xfId="0">
      <alignment horizontal="center" vertical="center" wrapText="1"/>
    </xf>
    <xf numFmtId="0" fontId="25" fillId="0" borderId="0" applyAlignment="1" pivotButton="0" quotePrefix="0" xfId="0">
      <alignment horizontal="center" vertical="center" wrapText="1"/>
    </xf>
    <xf numFmtId="0" fontId="25" fillId="10" borderId="0" applyAlignment="1" pivotButton="0" quotePrefix="0" xfId="0">
      <alignment horizontal="center" vertical="center" wrapText="1"/>
    </xf>
    <xf numFmtId="0" fontId="29" fillId="13" borderId="1" applyAlignment="1" pivotButton="0" quotePrefix="0" xfId="0">
      <alignment horizontal="center" vertical="center" wrapText="1"/>
    </xf>
    <xf numFmtId="0" fontId="29" fillId="14" borderId="1" applyAlignment="1" pivotButton="0" quotePrefix="0" xfId="0">
      <alignment horizontal="center" vertical="center" wrapText="1"/>
    </xf>
    <xf numFmtId="0" fontId="29" fillId="12" borderId="1" applyAlignment="1" pivotButton="0" quotePrefix="0" xfId="0">
      <alignment horizontal="center" vertical="center" wrapText="1"/>
    </xf>
    <xf numFmtId="0" fontId="29" fillId="11" borderId="1" applyAlignment="1" pivotButton="0" quotePrefix="0" xfId="0">
      <alignment horizontal="center" vertical="center" wrapText="1"/>
    </xf>
    <xf numFmtId="4" fontId="30" fillId="15" borderId="1" applyAlignment="1" pivotButton="0" quotePrefix="0" xfId="0">
      <alignment horizontal="center" vertical="center" wrapText="1"/>
    </xf>
    <xf numFmtId="3" fontId="31" fillId="16" borderId="1" applyAlignment="1" pivotButton="0" quotePrefix="0" xfId="0">
      <alignment horizontal="center" vertical="center" wrapText="1"/>
    </xf>
    <xf numFmtId="3" fontId="32" fillId="9" borderId="1" applyAlignment="1" pivotButton="0" quotePrefix="0" xfId="0">
      <alignment horizontal="center" vertical="center" wrapText="1"/>
    </xf>
    <xf numFmtId="2" fontId="33" fillId="17" borderId="1" applyAlignment="1" pivotButton="0" quotePrefix="0" xfId="0">
      <alignment horizontal="center" vertical="center" wrapText="1"/>
    </xf>
    <xf numFmtId="0" fontId="34" fillId="0" borderId="5" applyAlignment="1" pivotButton="0" quotePrefix="0" xfId="0">
      <alignment horizontal="left" vertical="center" wrapText="1"/>
    </xf>
    <xf numFmtId="0" fontId="35" fillId="0" borderId="0" pivotButton="0" quotePrefix="0" xfId="0"/>
    <xf numFmtId="0" fontId="36" fillId="0" borderId="0" pivotButton="0" quotePrefix="0" xfId="0"/>
    <xf numFmtId="4" fontId="36" fillId="0" borderId="0" pivotButton="0" quotePrefix="0" xfId="0"/>
    <xf numFmtId="0" fontId="7" fillId="0" borderId="6" applyAlignment="1" pivotButton="0" quotePrefix="0" xfId="0">
      <alignment horizontal="left" vertical="center" wrapText="1"/>
    </xf>
    <xf numFmtId="0" fontId="11" fillId="14" borderId="1" applyAlignment="1" pivotButton="0" quotePrefix="0" xfId="0">
      <alignment horizontal="center" vertical="center" wrapText="1"/>
    </xf>
    <xf numFmtId="0" fontId="37" fillId="6" borderId="0" applyAlignment="1" pivotButton="0" quotePrefix="0" xfId="0">
      <alignment horizontal="center" vertical="center" wrapText="1"/>
    </xf>
    <xf numFmtId="0" fontId="38" fillId="6" borderId="0" applyAlignment="1" pivotButton="0" quotePrefix="0" xfId="0">
      <alignment horizontal="center" vertical="center" wrapText="1"/>
    </xf>
  </cellXfs>
  <cellStyles count="1">
    <cellStyle name="Normal" xfId="0" builtinId="0" hidden="0"/>
  </cellStyles>
  <dxfs count="3">
    <dxf>
      <fill>
        <patternFill patternType="solid">
          <fgColor rgb="00D1FAE5"/>
        </patternFill>
      </fill>
    </dxf>
    <dxf>
      <fill>
        <patternFill patternType="solid">
          <fgColor rgb="00FEF3C7"/>
        </patternFill>
      </fill>
    </dxf>
    <dxf>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Valor em Estoque por Categoria (R$)</a:t>
            </a:r>
          </a:p>
        </rich>
      </tx>
    </title>
    <plotArea>
      <barChart>
        <barDir val="col"/>
        <grouping val="clustered"/>
        <ser>
          <idx val="0"/>
          <order val="0"/>
          <tx>
            <strRef>
              <f>'Dashboard'!C9</f>
            </strRef>
          </tx>
          <spPr>
            <a:solidFill xmlns:a="http://schemas.openxmlformats.org/drawingml/2006/main">
              <a:srgbClr val="0891B2"/>
            </a:solidFill>
            <a:ln xmlns:a="http://schemas.openxmlformats.org/drawingml/2006/main">
              <a:prstDash val="solid"/>
            </a:ln>
          </spPr>
          <cat>
            <numRef>
              <f>'Dashboard'!$B$10:$B$12</f>
            </numRef>
          </cat>
          <val>
            <numRef>
              <f>'Dashboard'!$C$10:$C$12</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R$</a:t>
                </a:r>
              </a:p>
            </rich>
          </tx>
        </title>
        <majorTickMark val="none"/>
        <minorTickMark val="none"/>
        <crossAx val="10"/>
      </valAx>
    </plotArea>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1</col>
      <colOff>0</colOff>
      <row>13</row>
      <rowOff>0</rowOff>
    </from>
    <ext cx="7200000" cy="50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ai.planilhadefluxo.com.br/signup?utm_source=lead_magnet&amp;utm_medium=planilha&amp;utm_campaign=controle_estoque" TargetMode="External" Id="rId1"/><Relationship Type="http://schemas.openxmlformats.org/officeDocument/2006/relationships/hyperlink" Target="https://ai.planilhadefluxo.com.br/signup?utm_source=lead_magnet&amp;utm_medium=planilha&amp;utm_campaign=controle_estoque" TargetMode="External" Id="rId2"/><Relationship Type="http://schemas.openxmlformats.org/officeDocument/2006/relationships/hyperlink" Target="https://ai.planilhadefluxo.com.br/signup?utm_source=lead_magnet&amp;utm_medium=planilha&amp;utm_campaign=controle_estoque" TargetMode="External" Id="rId3"/><Relationship Type="http://schemas.openxmlformats.org/officeDocument/2006/relationships/hyperlink" Target="https://ai.planilhadefluxo.com.br/signup?utm_source=lead_magnet&amp;utm_medium=planilha&amp;utm_campaign=controle_estoque" TargetMode="External" Id="rId4"/><Relationship Type="http://schemas.openxmlformats.org/officeDocument/2006/relationships/hyperlink" Target="https://ai.planilhadefluxo.com.br/signup?utm_source=lead_magnet&amp;utm_medium=planilha&amp;utm_campaign=controle_estoque" TargetMode="External" Id="rId5"/></Relationships>
</file>

<file path=xl/worksheets/_rels/sheet2.xml.rels><Relationships xmlns="http://schemas.openxmlformats.org/package/2006/relationships"><Relationship Type="http://schemas.openxmlformats.org/officeDocument/2006/relationships/hyperlink" Target="https://ai.planilhadefluxo.com.br/signup?utm_source=lead_magnet&amp;utm_medium=planilha&amp;utm_campaign=controle_estoque" TargetMode="External" Id="rId1"/></Relationships>
</file>

<file path=xl/worksheets/_rels/sheet3.xml.rels><Relationships xmlns="http://schemas.openxmlformats.org/package/2006/relationships"><Relationship Type="http://schemas.openxmlformats.org/officeDocument/2006/relationships/hyperlink" Target="https://ai.planilhadefluxo.com.br/signup?utm_source=lead_magnet&amp;utm_medium=planilha&amp;utm_campaign=controle_estoque" TargetMode="External" Id="rId1"/></Relationships>
</file>

<file path=xl/worksheets/_rels/sheet4.xml.rels><Relationships xmlns="http://schemas.openxmlformats.org/package/2006/relationships"><Relationship Type="http://schemas.openxmlformats.org/officeDocument/2006/relationships/hyperlink" Target="https://ai.planilhadefluxo.com.br/signup?utm_source=lead_magnet&amp;utm_medium=planilha&amp;utm_campaign=controle_estoque" TargetMode="External" Id="rId1"/></Relationships>
</file>

<file path=xl/worksheets/_rels/sheet5.xml.rels><Relationships xmlns="http://schemas.openxmlformats.org/package/2006/relationships"><Relationship Type="http://schemas.openxmlformats.org/officeDocument/2006/relationships/hyperlink" Target="https://ai.planilhadefluxo.com.br/signup?utm_source=lead_magnet&amp;utm_medium=planilha&amp;utm_campaign=controle_estoque" TargetMode="External" Id="rId1"/><Relationship Type="http://schemas.openxmlformats.org/officeDocument/2006/relationships/drawing" Target="/xl/drawings/drawing1.xml" Id="rId2"/></Relationships>
</file>

<file path=xl/worksheets/sheet1.xml><?xml version="1.0" encoding="utf-8"?>
<worksheet xmlns="http://schemas.openxmlformats.org/spreadsheetml/2006/main">
  <sheetPr>
    <tabColor rgb="004338CA"/>
    <outlinePr summaryBelow="1" summaryRight="1"/>
    <pageSetUpPr/>
  </sheetPr>
  <dimension ref="A1:C91"/>
  <sheetViews>
    <sheetView showGridLines="0" workbookViewId="0">
      <selection activeCell="A1" sqref="A1"/>
    </sheetView>
  </sheetViews>
  <sheetFormatPr baseColWidth="8" defaultRowHeight="15"/>
  <cols>
    <col width="5" customWidth="1" min="1" max="1"/>
    <col width="75" customWidth="1" min="2" max="2"/>
    <col width="5" customWidth="1" min="3" max="3"/>
  </cols>
  <sheetData>
    <row r="1" ht="42" customHeight="1">
      <c r="A1" s="1" t="inlineStr">
        <is>
          <t>Controle de Estoque — Planilha Grátis</t>
        </is>
      </c>
    </row>
    <row r="2" ht="28" customHeight="1">
      <c r="A2" s="2" t="inlineStr">
        <is>
          <t>Planilha de Fluxo  •  planilhadefluxo.com.br</t>
        </is>
      </c>
    </row>
    <row r="3" ht="14" customHeight="1"/>
    <row r="4" ht="28" customHeight="1">
      <c r="B4" s="3" t="inlineStr">
        <is>
          <t>Como usar esta planilha:</t>
        </is>
      </c>
    </row>
    <row r="5" ht="4" customHeight="1"/>
    <row r="6" ht="22" customHeight="1">
      <c r="B6" s="4" t="inlineStr">
        <is>
          <t>1.  Cadastro de Produtos  →  Cadastre seus produtos com código, categoria e custo</t>
        </is>
      </c>
    </row>
    <row r="7" ht="22" customHeight="1">
      <c r="B7" s="4" t="inlineStr">
        <is>
          <t>2.  Movimentações  →  Registre entradas, saídas e devoluções de estoque</t>
        </is>
      </c>
    </row>
    <row r="8" ht="22" customHeight="1">
      <c r="B8" s="4" t="inlineStr">
        <is>
          <t>3.  Resumo  →  Veja o saldo por produto e movimentações mensais</t>
        </is>
      </c>
    </row>
    <row r="9" ht="22" customHeight="1">
      <c r="B9" s="4" t="inlineStr">
        <is>
          <t>4.  Dashboard  →  KPIs, gráfico por categoria e alertas de estoque baixo</t>
        </is>
      </c>
    </row>
    <row r="10" ht="4" customHeight="1"/>
    <row r="11" ht="24" customHeight="1">
      <c r="B11" s="5" t="inlineStr">
        <is>
          <t>Células azuis = você preenche   |   Células cinzas = fórmula automática</t>
        </is>
      </c>
    </row>
    <row r="12" ht="16" customHeight="1"/>
    <row r="13" ht="42" customHeight="1">
      <c r="A13" s="1" t="inlineStr">
        <is>
          <t>PLANILHA DE FLUXO</t>
        </is>
      </c>
    </row>
    <row r="14" ht="28" customHeight="1">
      <c r="A14" s="2" t="inlineStr">
        <is>
          <t>Controle Financeiro para Pequenas Empresas</t>
        </is>
      </c>
    </row>
    <row r="15" ht="14" customHeight="1"/>
    <row r="16" ht="30" customHeight="1">
      <c r="B16" s="6" t="inlineStr">
        <is>
          <t>Planilha funciona. Até a segunda semana.</t>
        </is>
      </c>
    </row>
    <row r="17" ht="6" customHeight="1"/>
    <row r="18" ht="50" customHeight="1">
      <c r="B18" s="4" t="inlineStr">
        <is>
          <t>Depois disso, começam os esquecimentos. O boleto que venceu ontem: R$ 87 de multa. O cliente que devia R$ 3.200 e ninguém cobrou. O fornecedor que você pagou duas vezes porque não tinha registro.</t>
        </is>
      </c>
    </row>
    <row r="19" ht="32" customHeight="1">
      <c r="B19" s="7" t="inlineStr">
        <is>
          <t>93% das empresas que fecham tinham um problema em comum: não sabiam quanto dinheiro tinham em caixa.</t>
        </is>
      </c>
    </row>
    <row r="20" ht="8" customHeight="1"/>
    <row r="21" ht="40" customHeight="1">
      <c r="B21" s="8" t="inlineStr">
        <is>
          <t>Você baixou este modelo porque quer organizar suas finanças. Isso já te coloca na frente de 90% dos empresários. A questão é: por quanto tempo você vai conseguir manter na mão?</t>
        </is>
      </c>
    </row>
    <row r="22" ht="14" customHeight="1"/>
    <row r="23" ht="32" customHeight="1">
      <c r="B23" s="9" t="inlineStr">
        <is>
          <t>O Planilha de Fluxo faz esse trabalho por você.</t>
        </is>
      </c>
    </row>
    <row r="24" ht="4" customHeight="1"/>
    <row r="25" ht="40" customHeight="1">
      <c r="B25" s="4" t="inlineStr">
        <is>
          <t>Automático. Online. Atualizado em tempo real. Você abre o sistema e sabe, em segundos, quanto tem em caixa, quanto vai receber e quanto vai pagar.</t>
        </is>
      </c>
    </row>
    <row r="26" ht="14" customHeight="1"/>
    <row r="27" ht="28" customHeight="1">
      <c r="B27" s="3" t="inlineStr">
        <is>
          <t>O que você controla:</t>
        </is>
      </c>
    </row>
    <row r="28" ht="4" customHeight="1"/>
    <row r="29" ht="24" customHeight="1">
      <c r="B29" s="10" t="inlineStr">
        <is>
          <t>Fluxo de Caixa com Projeção</t>
        </is>
      </c>
    </row>
    <row r="30" ht="28" customHeight="1">
      <c r="B30" s="4" t="inlineStr">
        <is>
          <t>Gráfico mostra seu saldo futuro dia a dia. Você vê o problema antes que aconteça.</t>
        </is>
      </c>
    </row>
    <row r="31" ht="8" customHeight="1"/>
    <row r="32" ht="24" customHeight="1">
      <c r="B32" s="10" t="inlineStr">
        <is>
          <t>Contas a Pagar</t>
        </is>
      </c>
    </row>
    <row r="33" ht="28" customHeight="1">
      <c r="B33" s="4" t="inlineStr">
        <is>
          <t>Boletos por vencimento. Alerta automático antes do prazo. Zero multas por esquecimento.</t>
        </is>
      </c>
    </row>
    <row r="34" ht="8" customHeight="1"/>
    <row r="35" ht="24" customHeight="1">
      <c r="B35" s="10" t="inlineStr">
        <is>
          <t>Contas a Receber</t>
        </is>
      </c>
    </row>
    <row r="36" ht="28" customHeight="1">
      <c r="B36" s="4" t="inlineStr">
        <is>
          <t>Quem deve, quanto, e quando vence. Nenhum cliente fica sem cobrança.</t>
        </is>
      </c>
    </row>
    <row r="37" ht="8" customHeight="1"/>
    <row r="38" ht="24" customHeight="1">
      <c r="B38" s="10" t="inlineStr">
        <is>
          <t>DRE Automático</t>
        </is>
      </c>
    </row>
    <row r="39" ht="28" customHeight="1">
      <c r="B39" s="4" t="inlineStr">
        <is>
          <t>Lucro ou prejuízo real, não o que você acha. Exporta PDF para o contador em 1 clique.</t>
        </is>
      </c>
    </row>
    <row r="40" ht="8" customHeight="1"/>
    <row r="41" ht="24" customHeight="1">
      <c r="B41" s="10" t="inlineStr">
        <is>
          <t>E mais:</t>
        </is>
      </c>
    </row>
    <row r="42" ht="24" customHeight="1">
      <c r="B42" s="8" t="inlineStr">
        <is>
          <t xml:space="preserve">  »  Faturas — emita e controle sem sair do sistema</t>
        </is>
      </c>
    </row>
    <row r="43" ht="24" customHeight="1">
      <c r="B43" s="8" t="inlineStr">
        <is>
          <t xml:space="preserve">  »  Estoque — quantidade, preço e capital parado em tempo real</t>
        </is>
      </c>
    </row>
    <row r="44" ht="24" customHeight="1">
      <c r="B44" s="8" t="inlineStr">
        <is>
          <t xml:space="preserve">  »  Pedidos de Venda — kanban do orçamento ao faturamento</t>
        </is>
      </c>
    </row>
    <row r="45" ht="24" customHeight="1">
      <c r="B45" s="8" t="inlineStr">
        <is>
          <t xml:space="preserve">  »  Ordens de Serviço — do orçamento à execução</t>
        </is>
      </c>
    </row>
    <row r="46" ht="12" customHeight="1"/>
    <row r="47" ht="42" customHeight="1">
      <c r="A47" s="11" t="inlineStr">
        <is>
          <t>INCLUSO EM TODOS OS PLANOS:</t>
        </is>
      </c>
    </row>
    <row r="48" ht="24" customHeight="1">
      <c r="B48" s="8" t="inlineStr">
        <is>
          <t xml:space="preserve">  ✓  OCR de boletos — tire foto do boleto, dados entram sozinhos</t>
        </is>
      </c>
    </row>
    <row r="49" ht="24" customHeight="1">
      <c r="B49" s="8" t="inlineStr">
        <is>
          <t xml:space="preserve">  ✓  Assistente IA — pergunte sobre suas finanças em português</t>
        </is>
      </c>
    </row>
    <row r="50" ht="24" customHeight="1">
      <c r="B50" s="8" t="inlineStr">
        <is>
          <t xml:space="preserve">  ✓  Relatórios PDF/Excel prontos para o contador</t>
        </is>
      </c>
    </row>
    <row r="51" ht="24" customHeight="1">
      <c r="B51" s="8" t="inlineStr">
        <is>
          <t xml:space="preserve">  ✓  Até 5 empresas e múltiplos usuários no mesmo plano</t>
        </is>
      </c>
    </row>
    <row r="52" ht="24" customHeight="1">
      <c r="B52" s="8" t="inlineStr">
        <is>
          <t xml:space="preserve">  ✓  Multi-moeda: BRL, USD, EUR</t>
        </is>
      </c>
    </row>
    <row r="53" ht="14" customHeight="1"/>
    <row r="54" ht="28" customHeight="1">
      <c r="B54" s="3" t="inlineStr">
        <is>
          <t>Quem já usa:</t>
        </is>
      </c>
    </row>
    <row r="55" ht="4" customHeight="1"/>
    <row r="56" ht="32" customHeight="1">
      <c r="B56" s="12" t="inlineStr">
        <is>
          <t>"Abro o sistema e em segundos sei quanto tenho em caixa. Já evitei 3 vezes ficar no vermelho."</t>
        </is>
      </c>
    </row>
    <row r="57" ht="20" customHeight="1">
      <c r="B57" s="13" t="inlineStr">
        <is>
          <t>— André Lucena, Restaurante (2 unidades)</t>
        </is>
      </c>
    </row>
    <row r="58" ht="6" customHeight="1"/>
    <row r="59" ht="32" customHeight="1">
      <c r="B59" s="12" t="inlineStr">
        <is>
          <t>"Eu pagava multa todo mês por esquecer boleto. Desde que comecei, não perdi mais nenhum prazo."</t>
        </is>
      </c>
    </row>
    <row r="60" ht="20" customHeight="1">
      <c r="B60" s="13" t="inlineStr">
        <is>
          <t>— Fernanda Costa, Salão de Beleza</t>
        </is>
      </c>
    </row>
    <row r="61" ht="6" customHeight="1"/>
    <row r="62" ht="32" customHeight="1">
      <c r="B62" s="12" t="inlineStr">
        <is>
          <t>"Gerencio 12 clientes num lugar só. Meus clientes recebem relatórios profissionais."</t>
        </is>
      </c>
    </row>
    <row r="63" ht="20" customHeight="1">
      <c r="B63" s="13" t="inlineStr">
        <is>
          <t>— Paulo Ribeiro, Contador</t>
        </is>
      </c>
    </row>
    <row r="64" ht="6" customHeight="1"/>
    <row r="65" ht="8" customHeight="1"/>
    <row r="66" ht="42" customHeight="1">
      <c r="A66" s="11" t="inlineStr">
        <is>
          <t>QUANTO CUSTA NÃO TER CONTROLE?</t>
        </is>
      </c>
    </row>
    <row r="67" ht="6" customHeight="1"/>
    <row r="68" ht="22" customHeight="1">
      <c r="B68" s="14" t="inlineStr">
        <is>
          <t>1 boleto esquecido por mês = R$ 100 de multa (média).</t>
        </is>
      </c>
    </row>
    <row r="69" ht="22" customHeight="1">
      <c r="B69" s="14" t="inlineStr">
        <is>
          <t>1 cliente não cobrado por mês = R$ 500+ perdidos.</t>
        </is>
      </c>
    </row>
    <row r="70" ht="26" customHeight="1">
      <c r="B70" s="15" t="inlineStr">
        <is>
          <t>Custo real de não ter controle: R$ 600+/mês. R$ 7.200/ano.</t>
        </is>
      </c>
    </row>
    <row r="71" ht="8" customHeight="1"/>
    <row r="72" ht="26" customHeight="1">
      <c r="B72" s="16" t="inlineStr">
        <is>
          <t>O Planilha de Fluxo custa R$ 97/mês. No anual: R$ 72,75/mês.</t>
        </is>
      </c>
    </row>
    <row r="73" ht="6" customHeight="1"/>
    <row r="74" ht="26" customHeight="1">
      <c r="B74" s="17" t="inlineStr">
        <is>
          <t>Tem mais de uma empresa? Você paga o mesmo preço.</t>
        </is>
      </c>
    </row>
    <row r="75" ht="24" customHeight="1">
      <c r="B75" s="18" t="inlineStr">
        <is>
          <t>Até 5 empresas no mesmo plano. Sem custo extra.</t>
        </is>
      </c>
    </row>
    <row r="76" ht="10" customHeight="1"/>
    <row r="77" ht="42" customHeight="1">
      <c r="A77" s="1" t="inlineStr">
        <is>
          <t>A OFERTA</t>
        </is>
      </c>
    </row>
    <row r="78" ht="6" customHeight="1"/>
    <row r="79" ht="28" customHeight="1">
      <c r="B79" s="6" t="inlineStr">
        <is>
          <t>Você não paga nada agora.</t>
        </is>
      </c>
    </row>
    <row r="80" ht="4" customHeight="1"/>
    <row r="81" ht="24" customHeight="1">
      <c r="B81" s="19" t="inlineStr">
        <is>
          <t xml:space="preserve">  14 dias grátis. Sem cartão de crédito.</t>
        </is>
      </c>
    </row>
    <row r="82" ht="24" customHeight="1">
      <c r="B82" s="19" t="inlineStr">
        <is>
          <t xml:space="preserve">  30 dias de garantia após assinar: não gostou? 100% de volta.</t>
        </is>
      </c>
    </row>
    <row r="83" ht="24" customHeight="1">
      <c r="B83" s="19" t="inlineStr">
        <is>
          <t xml:space="preserve">  Cancele quando quiser. Sem multa. Sem burocracia.</t>
        </is>
      </c>
    </row>
    <row r="84" ht="10" customHeight="1"/>
    <row r="85" ht="28" customHeight="1">
      <c r="B85" s="20" t="inlineStr">
        <is>
          <t>Faturamento é vaidade. Lucro é sanidade. Caixa é realidade.</t>
        </is>
      </c>
    </row>
    <row r="86" ht="8" customHeight="1"/>
    <row r="87" ht="42" customHeight="1">
      <c r="A87" s="21" t="inlineStr">
        <is>
          <t>COMEÇAR TESTE GRÁTIS →</t>
        </is>
      </c>
    </row>
    <row r="88" ht="4" customHeight="1"/>
    <row r="89" ht="24" customHeight="1">
      <c r="B89" s="22" t="inlineStr">
        <is>
          <t>ai.planilhadefluxo.com.br/signup</t>
        </is>
      </c>
    </row>
    <row r="90" ht="4" customHeight="1"/>
    <row r="91" ht="20" customHeight="1">
      <c r="B91" s="23" t="inlineStr">
        <is>
          <t>5 minutos para configurar. Sem planilha. Sem contador.</t>
        </is>
      </c>
    </row>
  </sheetData>
  <sheetProtection selectLockedCells="0" selectUnlockedCells="0" sheet="1" objects="0" insertRows="1" insertHyperlinks="1" autoFilter="1" scenarios="0" formatColumns="1" deleteColumns="1" insertColumns="1" pivotTables="1" deleteRows="1" formatCells="1" formatRows="1" sort="1" password="CE4B"/>
  <mergeCells count="8">
    <mergeCell ref="A13:C13"/>
    <mergeCell ref="A66:C66"/>
    <mergeCell ref="A47:C47"/>
    <mergeCell ref="A1:C1"/>
    <mergeCell ref="A14:C14"/>
    <mergeCell ref="A77:C77"/>
    <mergeCell ref="A87:C87"/>
    <mergeCell ref="A2:C2"/>
  </mergeCells>
  <hyperlinks>
    <hyperlink xmlns:r="http://schemas.openxmlformats.org/officeDocument/2006/relationships" ref="A2" r:id="rId1"/>
    <hyperlink xmlns:r="http://schemas.openxmlformats.org/officeDocument/2006/relationships" ref="A13" r:id="rId2"/>
    <hyperlink xmlns:r="http://schemas.openxmlformats.org/officeDocument/2006/relationships" ref="A77" r:id="rId3"/>
    <hyperlink xmlns:r="http://schemas.openxmlformats.org/officeDocument/2006/relationships" ref="A87" r:id="rId4"/>
    <hyperlink xmlns:r="http://schemas.openxmlformats.org/officeDocument/2006/relationships" ref="B89" r:id="rId5"/>
  </hyperlinks>
  <pageMargins left="0.75" right="0.75" top="1" bottom="1" header="0.5" footer="0.5"/>
</worksheet>
</file>

<file path=xl/worksheets/sheet2.xml><?xml version="1.0" encoding="utf-8"?>
<worksheet xmlns="http://schemas.openxmlformats.org/spreadsheetml/2006/main">
  <sheetPr>
    <tabColor rgb="000891B2"/>
    <outlinePr summaryBelow="1" summaryRight="1"/>
    <pageSetUpPr/>
  </sheetPr>
  <dimension ref="A1:I38"/>
  <sheetViews>
    <sheetView workbookViewId="0">
      <selection activeCell="A1" sqref="A1"/>
    </sheetView>
  </sheetViews>
  <sheetFormatPr baseColWidth="8" defaultRowHeight="15"/>
  <cols>
    <col width="10" customWidth="1" min="1" max="1"/>
    <col width="30" customWidth="1" min="2" max="2"/>
    <col width="16" customWidth="1" min="3" max="3"/>
    <col width="10" customWidth="1" min="4" max="4"/>
    <col width="14" customWidth="1" min="5" max="5"/>
    <col width="14" customWidth="1" min="6" max="6"/>
    <col width="15" customWidth="1" min="7" max="7"/>
    <col width="16" customWidth="1" min="8" max="8"/>
    <col width="14" customWidth="1" min="9" max="9"/>
  </cols>
  <sheetData>
    <row r="1" ht="6" customHeight="1">
      <c r="A1" s="24" t="n"/>
    </row>
    <row r="2">
      <c r="A2" s="25" t="inlineStr">
        <is>
          <t>Cadastro de Produtos</t>
        </is>
      </c>
    </row>
    <row r="3"/>
    <row r="4" ht="28" customHeight="1">
      <c r="A4" s="26" t="inlineStr">
        <is>
          <t>Código</t>
        </is>
      </c>
      <c r="B4" s="26" t="inlineStr">
        <is>
          <t>Produto</t>
        </is>
      </c>
      <c r="C4" s="26" t="inlineStr">
        <is>
          <t>Categoria</t>
        </is>
      </c>
      <c r="D4" s="26" t="inlineStr">
        <is>
          <t>Unidade</t>
        </is>
      </c>
      <c r="E4" s="26" t="inlineStr">
        <is>
          <t>Est. Mínimo</t>
        </is>
      </c>
      <c r="F4" s="26" t="inlineStr">
        <is>
          <t>Est. Atual</t>
        </is>
      </c>
      <c r="G4" s="26" t="inlineStr">
        <is>
          <t>Custo Unit. (R$)</t>
        </is>
      </c>
      <c r="H4" s="26" t="inlineStr">
        <is>
          <t>Valor em Estoque</t>
        </is>
      </c>
      <c r="I4" s="26" t="inlineStr">
        <is>
          <t>Status</t>
        </is>
      </c>
    </row>
    <row r="5" ht="24" customHeight="1">
      <c r="A5" s="27" t="inlineStr">
        <is>
          <t>P001</t>
        </is>
      </c>
      <c r="B5" s="28" t="inlineStr">
        <is>
          <t>Arroz 5kg</t>
        </is>
      </c>
      <c r="C5" s="27" t="inlineStr">
        <is>
          <t>Alimentos</t>
        </is>
      </c>
      <c r="D5" s="27" t="inlineStr">
        <is>
          <t>pct</t>
        </is>
      </c>
      <c r="E5" s="29" t="n">
        <v>10</v>
      </c>
      <c r="F5" s="30">
        <f>IF(A5="","",SUMIFS(Movimentações!D$5:D$54,Movimentações!B$5:B$54,A5,Movimentações!C$5:C$54,"Entrada")-SUMIFS(Movimentações!D$5:D$54,Movimentações!B$5:B$54,A5,Movimentações!C$5:C$54,"Saída")+SUMIFS(Movimentações!D$5:D$54,Movimentações!B$5:B$54,A5,Movimentações!C$5:C$54,"Devolução"))</f>
        <v/>
      </c>
      <c r="G5" s="31" t="n">
        <v>22.9</v>
      </c>
      <c r="H5" s="32">
        <f>IF(A5="","",F5*G5)</f>
        <v/>
      </c>
      <c r="I5" s="33">
        <f>IF(A5="","",IF(F5&lt;=0,"Sem Estoque",IF(F5&lt;=E5*0.5,"Crítico",IF(F5&lt;=E5,"Baixo","Normal"))))</f>
        <v/>
      </c>
    </row>
    <row r="6" ht="24" customHeight="1">
      <c r="A6" s="27" t="inlineStr">
        <is>
          <t>P002</t>
        </is>
      </c>
      <c r="B6" s="28" t="inlineStr">
        <is>
          <t>Feijão 1kg</t>
        </is>
      </c>
      <c r="C6" s="27" t="inlineStr">
        <is>
          <t>Alimentos</t>
        </is>
      </c>
      <c r="D6" s="27" t="inlineStr">
        <is>
          <t>pct</t>
        </is>
      </c>
      <c r="E6" s="29" t="n">
        <v>15</v>
      </c>
      <c r="F6" s="30">
        <f>IF(A6="","",SUMIFS(Movimentações!D$5:D$54,Movimentações!B$5:B$54,A6,Movimentações!C$5:C$54,"Entrada")-SUMIFS(Movimentações!D$5:D$54,Movimentações!B$5:B$54,A6,Movimentações!C$5:C$54,"Saída")+SUMIFS(Movimentações!D$5:D$54,Movimentações!B$5:B$54,A6,Movimentações!C$5:C$54,"Devolução"))</f>
        <v/>
      </c>
      <c r="G6" s="31" t="n">
        <v>8.5</v>
      </c>
      <c r="H6" s="32">
        <f>IF(A6="","",F6*G6)</f>
        <v/>
      </c>
      <c r="I6" s="33">
        <f>IF(A6="","",IF(F6&lt;=0,"Sem Estoque",IF(F6&lt;=E6*0.5,"Crítico",IF(F6&lt;=E6,"Baixo","Normal"))))</f>
        <v/>
      </c>
    </row>
    <row r="7" ht="24" customHeight="1">
      <c r="A7" s="27" t="inlineStr">
        <is>
          <t>P003</t>
        </is>
      </c>
      <c r="B7" s="28" t="inlineStr">
        <is>
          <t>Açúcar 1kg</t>
        </is>
      </c>
      <c r="C7" s="27" t="inlineStr">
        <is>
          <t>Alimentos</t>
        </is>
      </c>
      <c r="D7" s="27" t="inlineStr">
        <is>
          <t>pct</t>
        </is>
      </c>
      <c r="E7" s="29" t="n">
        <v>12</v>
      </c>
      <c r="F7" s="30">
        <f>IF(A7="","",SUMIFS(Movimentações!D$5:D$54,Movimentações!B$5:B$54,A7,Movimentações!C$5:C$54,"Entrada")-SUMIFS(Movimentações!D$5:D$54,Movimentações!B$5:B$54,A7,Movimentações!C$5:C$54,"Saída")+SUMIFS(Movimentações!D$5:D$54,Movimentações!B$5:B$54,A7,Movimentações!C$5:C$54,"Devolução"))</f>
        <v/>
      </c>
      <c r="G7" s="31" t="n">
        <v>5.2</v>
      </c>
      <c r="H7" s="32">
        <f>IF(A7="","",F7*G7)</f>
        <v/>
      </c>
      <c r="I7" s="33">
        <f>IF(A7="","",IF(F7&lt;=0,"Sem Estoque",IF(F7&lt;=E7*0.5,"Crítico",IF(F7&lt;=E7,"Baixo","Normal"))))</f>
        <v/>
      </c>
    </row>
    <row r="8" ht="24" customHeight="1">
      <c r="A8" s="27" t="inlineStr">
        <is>
          <t>P004</t>
        </is>
      </c>
      <c r="B8" s="28" t="inlineStr">
        <is>
          <t>Óleo de Soja 900ml</t>
        </is>
      </c>
      <c r="C8" s="27" t="inlineStr">
        <is>
          <t>Alimentos</t>
        </is>
      </c>
      <c r="D8" s="27" t="inlineStr">
        <is>
          <t>un</t>
        </is>
      </c>
      <c r="E8" s="29" t="n">
        <v>8</v>
      </c>
      <c r="F8" s="30">
        <f>IF(A8="","",SUMIFS(Movimentações!D$5:D$54,Movimentações!B$5:B$54,A8,Movimentações!C$5:C$54,"Entrada")-SUMIFS(Movimentações!D$5:D$54,Movimentações!B$5:B$54,A8,Movimentações!C$5:C$54,"Saída")+SUMIFS(Movimentações!D$5:D$54,Movimentações!B$5:B$54,A8,Movimentações!C$5:C$54,"Devolução"))</f>
        <v/>
      </c>
      <c r="G8" s="31" t="n">
        <v>7.8</v>
      </c>
      <c r="H8" s="32">
        <f>IF(A8="","",F8*G8)</f>
        <v/>
      </c>
      <c r="I8" s="33">
        <f>IF(A8="","",IF(F8&lt;=0,"Sem Estoque",IF(F8&lt;=E8*0.5,"Crítico",IF(F8&lt;=E8,"Baixo","Normal"))))</f>
        <v/>
      </c>
    </row>
    <row r="9" ht="24" customHeight="1">
      <c r="A9" s="27" t="inlineStr">
        <is>
          <t>P005</t>
        </is>
      </c>
      <c r="B9" s="28" t="inlineStr">
        <is>
          <t>Farinha de Trigo 1kg</t>
        </is>
      </c>
      <c r="C9" s="27" t="inlineStr">
        <is>
          <t>Alimentos</t>
        </is>
      </c>
      <c r="D9" s="27" t="inlineStr">
        <is>
          <t>pct</t>
        </is>
      </c>
      <c r="E9" s="29" t="n">
        <v>10</v>
      </c>
      <c r="F9" s="30">
        <f>IF(A9="","",SUMIFS(Movimentações!D$5:D$54,Movimentações!B$5:B$54,A9,Movimentações!C$5:C$54,"Entrada")-SUMIFS(Movimentações!D$5:D$54,Movimentações!B$5:B$54,A9,Movimentações!C$5:C$54,"Saída")+SUMIFS(Movimentações!D$5:D$54,Movimentações!B$5:B$54,A9,Movimentações!C$5:C$54,"Devolução"))</f>
        <v/>
      </c>
      <c r="G9" s="31" t="n">
        <v>4.9</v>
      </c>
      <c r="H9" s="32">
        <f>IF(A9="","",F9*G9)</f>
        <v/>
      </c>
      <c r="I9" s="33">
        <f>IF(A9="","",IF(F9&lt;=0,"Sem Estoque",IF(F9&lt;=E9*0.5,"Crítico",IF(F9&lt;=E9,"Baixo","Normal"))))</f>
        <v/>
      </c>
    </row>
    <row r="10" ht="24" customHeight="1">
      <c r="A10" s="27" t="inlineStr">
        <is>
          <t>P006</t>
        </is>
      </c>
      <c r="B10" s="28" t="inlineStr">
        <is>
          <t>Refrigerante 2L</t>
        </is>
      </c>
      <c r="C10" s="27" t="inlineStr">
        <is>
          <t>Bebidas</t>
        </is>
      </c>
      <c r="D10" s="27" t="inlineStr">
        <is>
          <t>un</t>
        </is>
      </c>
      <c r="E10" s="29" t="n">
        <v>20</v>
      </c>
      <c r="F10" s="30">
        <f>IF(A10="","",SUMIFS(Movimentações!D$5:D$54,Movimentações!B$5:B$54,A10,Movimentações!C$5:C$54,"Entrada")-SUMIFS(Movimentações!D$5:D$54,Movimentações!B$5:B$54,A10,Movimentações!C$5:C$54,"Saída")+SUMIFS(Movimentações!D$5:D$54,Movimentações!B$5:B$54,A10,Movimentações!C$5:C$54,"Devolução"))</f>
        <v/>
      </c>
      <c r="G10" s="31" t="n">
        <v>6.5</v>
      </c>
      <c r="H10" s="32">
        <f>IF(A10="","",F10*G10)</f>
        <v/>
      </c>
      <c r="I10" s="33">
        <f>IF(A10="","",IF(F10&lt;=0,"Sem Estoque",IF(F10&lt;=E10*0.5,"Crítico",IF(F10&lt;=E10,"Baixo","Normal"))))</f>
        <v/>
      </c>
    </row>
    <row r="11" ht="24" customHeight="1">
      <c r="A11" s="27" t="inlineStr">
        <is>
          <t>P007</t>
        </is>
      </c>
      <c r="B11" s="28" t="inlineStr">
        <is>
          <t>Suco de Laranja 1L</t>
        </is>
      </c>
      <c r="C11" s="27" t="inlineStr">
        <is>
          <t>Bebidas</t>
        </is>
      </c>
      <c r="D11" s="27" t="inlineStr">
        <is>
          <t>un</t>
        </is>
      </c>
      <c r="E11" s="29" t="n">
        <v>15</v>
      </c>
      <c r="F11" s="30">
        <f>IF(A11="","",SUMIFS(Movimentações!D$5:D$54,Movimentações!B$5:B$54,A11,Movimentações!C$5:C$54,"Entrada")-SUMIFS(Movimentações!D$5:D$54,Movimentações!B$5:B$54,A11,Movimentações!C$5:C$54,"Saída")+SUMIFS(Movimentações!D$5:D$54,Movimentações!B$5:B$54,A11,Movimentações!C$5:C$54,"Devolução"))</f>
        <v/>
      </c>
      <c r="G11" s="31" t="n">
        <v>8.9</v>
      </c>
      <c r="H11" s="32">
        <f>IF(A11="","",F11*G11)</f>
        <v/>
      </c>
      <c r="I11" s="33">
        <f>IF(A11="","",IF(F11&lt;=0,"Sem Estoque",IF(F11&lt;=E11*0.5,"Crítico",IF(F11&lt;=E11,"Baixo","Normal"))))</f>
        <v/>
      </c>
    </row>
    <row r="12" ht="24" customHeight="1">
      <c r="A12" s="27" t="inlineStr">
        <is>
          <t>P008</t>
        </is>
      </c>
      <c r="B12" s="28" t="inlineStr">
        <is>
          <t>Água Mineral 500ml</t>
        </is>
      </c>
      <c r="C12" s="27" t="inlineStr">
        <is>
          <t>Bebidas</t>
        </is>
      </c>
      <c r="D12" s="27" t="inlineStr">
        <is>
          <t>un</t>
        </is>
      </c>
      <c r="E12" s="29" t="n">
        <v>30</v>
      </c>
      <c r="F12" s="30">
        <f>IF(A12="","",SUMIFS(Movimentações!D$5:D$54,Movimentações!B$5:B$54,A12,Movimentações!C$5:C$54,"Entrada")-SUMIFS(Movimentações!D$5:D$54,Movimentações!B$5:B$54,A12,Movimentações!C$5:C$54,"Saída")+SUMIFS(Movimentações!D$5:D$54,Movimentações!B$5:B$54,A12,Movimentações!C$5:C$54,"Devolução"))</f>
        <v/>
      </c>
      <c r="G12" s="31" t="n">
        <v>1.5</v>
      </c>
      <c r="H12" s="32">
        <f>IF(A12="","",F12*G12)</f>
        <v/>
      </c>
      <c r="I12" s="33">
        <f>IF(A12="","",IF(F12&lt;=0,"Sem Estoque",IF(F12&lt;=E12*0.5,"Crítico",IF(F12&lt;=E12,"Baixo","Normal"))))</f>
        <v/>
      </c>
    </row>
    <row r="13" ht="24" customHeight="1">
      <c r="A13" s="27" t="inlineStr">
        <is>
          <t>P009</t>
        </is>
      </c>
      <c r="B13" s="28" t="inlineStr">
        <is>
          <t>Cerveja Lata 350ml</t>
        </is>
      </c>
      <c r="C13" s="27" t="inlineStr">
        <is>
          <t>Bebidas</t>
        </is>
      </c>
      <c r="D13" s="27" t="inlineStr">
        <is>
          <t>un</t>
        </is>
      </c>
      <c r="E13" s="29" t="n">
        <v>24</v>
      </c>
      <c r="F13" s="30">
        <f>IF(A13="","",SUMIFS(Movimentações!D$5:D$54,Movimentações!B$5:B$54,A13,Movimentações!C$5:C$54,"Entrada")-SUMIFS(Movimentações!D$5:D$54,Movimentações!B$5:B$54,A13,Movimentações!C$5:C$54,"Saída")+SUMIFS(Movimentações!D$5:D$54,Movimentações!B$5:B$54,A13,Movimentações!C$5:C$54,"Devolução"))</f>
        <v/>
      </c>
      <c r="G13" s="31" t="n">
        <v>3.2</v>
      </c>
      <c r="H13" s="32">
        <f>IF(A13="","",F13*G13)</f>
        <v/>
      </c>
      <c r="I13" s="33">
        <f>IF(A13="","",IF(F13&lt;=0,"Sem Estoque",IF(F13&lt;=E13*0.5,"Crítico",IF(F13&lt;=E13,"Baixo","Normal"))))</f>
        <v/>
      </c>
    </row>
    <row r="14" ht="24" customHeight="1">
      <c r="A14" s="27" t="inlineStr">
        <is>
          <t>P010</t>
        </is>
      </c>
      <c r="B14" s="28" t="inlineStr">
        <is>
          <t>Café 500g</t>
        </is>
      </c>
      <c r="C14" s="27" t="inlineStr">
        <is>
          <t>Alimentos</t>
        </is>
      </c>
      <c r="D14" s="27" t="inlineStr">
        <is>
          <t>un</t>
        </is>
      </c>
      <c r="E14" s="29" t="n">
        <v>10</v>
      </c>
      <c r="F14" s="30">
        <f>IF(A14="","",SUMIFS(Movimentações!D$5:D$54,Movimentações!B$5:B$54,A14,Movimentações!C$5:C$54,"Entrada")-SUMIFS(Movimentações!D$5:D$54,Movimentações!B$5:B$54,A14,Movimentações!C$5:C$54,"Saída")+SUMIFS(Movimentações!D$5:D$54,Movimentações!B$5:B$54,A14,Movimentações!C$5:C$54,"Devolução"))</f>
        <v/>
      </c>
      <c r="G14" s="31" t="n">
        <v>14.5</v>
      </c>
      <c r="H14" s="32">
        <f>IF(A14="","",F14*G14)</f>
        <v/>
      </c>
      <c r="I14" s="33">
        <f>IF(A14="","",IF(F14&lt;=0,"Sem Estoque",IF(F14&lt;=E14*0.5,"Crítico",IF(F14&lt;=E14,"Baixo","Normal"))))</f>
        <v/>
      </c>
    </row>
    <row r="15" ht="24" customHeight="1">
      <c r="A15" s="27" t="inlineStr">
        <is>
          <t>P011</t>
        </is>
      </c>
      <c r="B15" s="28" t="inlineStr">
        <is>
          <t>Detergente 500ml</t>
        </is>
      </c>
      <c r="C15" s="27" t="inlineStr">
        <is>
          <t>Limpeza</t>
        </is>
      </c>
      <c r="D15" s="27" t="inlineStr">
        <is>
          <t>un</t>
        </is>
      </c>
      <c r="E15" s="29" t="n">
        <v>10</v>
      </c>
      <c r="F15" s="30">
        <f>IF(A15="","",SUMIFS(Movimentações!D$5:D$54,Movimentações!B$5:B$54,A15,Movimentações!C$5:C$54,"Entrada")-SUMIFS(Movimentações!D$5:D$54,Movimentações!B$5:B$54,A15,Movimentações!C$5:C$54,"Saída")+SUMIFS(Movimentações!D$5:D$54,Movimentações!B$5:B$54,A15,Movimentações!C$5:C$54,"Devolução"))</f>
        <v/>
      </c>
      <c r="G15" s="31" t="n">
        <v>2.8</v>
      </c>
      <c r="H15" s="32">
        <f>IF(A15="","",F15*G15)</f>
        <v/>
      </c>
      <c r="I15" s="33">
        <f>IF(A15="","",IF(F15&lt;=0,"Sem Estoque",IF(F15&lt;=E15*0.5,"Crítico",IF(F15&lt;=E15,"Baixo","Normal"))))</f>
        <v/>
      </c>
    </row>
    <row r="16" ht="24" customHeight="1">
      <c r="A16" s="27" t="inlineStr">
        <is>
          <t>P012</t>
        </is>
      </c>
      <c r="B16" s="28" t="inlineStr">
        <is>
          <t>Desinfetante 2L</t>
        </is>
      </c>
      <c r="C16" s="27" t="inlineStr">
        <is>
          <t>Limpeza</t>
        </is>
      </c>
      <c r="D16" s="27" t="inlineStr">
        <is>
          <t>un</t>
        </is>
      </c>
      <c r="E16" s="29" t="n">
        <v>6</v>
      </c>
      <c r="F16" s="30">
        <f>IF(A16="","",SUMIFS(Movimentações!D$5:D$54,Movimentações!B$5:B$54,A16,Movimentações!C$5:C$54,"Entrada")-SUMIFS(Movimentações!D$5:D$54,Movimentações!B$5:B$54,A16,Movimentações!C$5:C$54,"Saída")+SUMIFS(Movimentações!D$5:D$54,Movimentações!B$5:B$54,A16,Movimentações!C$5:C$54,"Devolução"))</f>
        <v/>
      </c>
      <c r="G16" s="31" t="n">
        <v>8.9</v>
      </c>
      <c r="H16" s="32">
        <f>IF(A16="","",F16*G16)</f>
        <v/>
      </c>
      <c r="I16" s="33">
        <f>IF(A16="","",IF(F16&lt;=0,"Sem Estoque",IF(F16&lt;=E16*0.5,"Crítico",IF(F16&lt;=E16,"Baixo","Normal"))))</f>
        <v/>
      </c>
    </row>
    <row r="17" ht="24" customHeight="1">
      <c r="A17" s="27" t="inlineStr">
        <is>
          <t>P013</t>
        </is>
      </c>
      <c r="B17" s="28" t="inlineStr">
        <is>
          <t>Sabão em Pó 1kg</t>
        </is>
      </c>
      <c r="C17" s="27" t="inlineStr">
        <is>
          <t>Limpeza</t>
        </is>
      </c>
      <c r="D17" s="27" t="inlineStr">
        <is>
          <t>un</t>
        </is>
      </c>
      <c r="E17" s="29" t="n">
        <v>8</v>
      </c>
      <c r="F17" s="30">
        <f>IF(A17="","",SUMIFS(Movimentações!D$5:D$54,Movimentações!B$5:B$54,A17,Movimentações!C$5:C$54,"Entrada")-SUMIFS(Movimentações!D$5:D$54,Movimentações!B$5:B$54,A17,Movimentações!C$5:C$54,"Saída")+SUMIFS(Movimentações!D$5:D$54,Movimentações!B$5:B$54,A17,Movimentações!C$5:C$54,"Devolução"))</f>
        <v/>
      </c>
      <c r="G17" s="31" t="n">
        <v>12.5</v>
      </c>
      <c r="H17" s="32">
        <f>IF(A17="","",F17*G17)</f>
        <v/>
      </c>
      <c r="I17" s="33">
        <f>IF(A17="","",IF(F17&lt;=0,"Sem Estoque",IF(F17&lt;=E17*0.5,"Crítico",IF(F17&lt;=E17,"Baixo","Normal"))))</f>
        <v/>
      </c>
    </row>
    <row r="18" ht="24" customHeight="1">
      <c r="A18" s="27" t="inlineStr">
        <is>
          <t>P014</t>
        </is>
      </c>
      <c r="B18" s="28" t="inlineStr">
        <is>
          <t>Esponja (pacote)</t>
        </is>
      </c>
      <c r="C18" s="27" t="inlineStr">
        <is>
          <t>Limpeza</t>
        </is>
      </c>
      <c r="D18" s="27" t="inlineStr">
        <is>
          <t>pct</t>
        </is>
      </c>
      <c r="E18" s="29" t="n">
        <v>10</v>
      </c>
      <c r="F18" s="30">
        <f>IF(A18="","",SUMIFS(Movimentações!D$5:D$54,Movimentações!B$5:B$54,A18,Movimentações!C$5:C$54,"Entrada")-SUMIFS(Movimentações!D$5:D$54,Movimentações!B$5:B$54,A18,Movimentações!C$5:C$54,"Saída")+SUMIFS(Movimentações!D$5:D$54,Movimentações!B$5:B$54,A18,Movimentações!C$5:C$54,"Devolução"))</f>
        <v/>
      </c>
      <c r="G18" s="31" t="n">
        <v>3.5</v>
      </c>
      <c r="H18" s="32">
        <f>IF(A18="","",F18*G18)</f>
        <v/>
      </c>
      <c r="I18" s="33">
        <f>IF(A18="","",IF(F18&lt;=0,"Sem Estoque",IF(F18&lt;=E18*0.5,"Crítico",IF(F18&lt;=E18,"Baixo","Normal"))))</f>
        <v/>
      </c>
    </row>
    <row r="19" ht="24" customHeight="1">
      <c r="A19" s="27" t="inlineStr">
        <is>
          <t>P015</t>
        </is>
      </c>
      <c r="B19" s="28" t="inlineStr">
        <is>
          <t>Álcool 70% 1L</t>
        </is>
      </c>
      <c r="C19" s="27" t="inlineStr">
        <is>
          <t>Limpeza</t>
        </is>
      </c>
      <c r="D19" s="27" t="inlineStr">
        <is>
          <t>un</t>
        </is>
      </c>
      <c r="E19" s="29" t="n">
        <v>12</v>
      </c>
      <c r="F19" s="30">
        <f>IF(A19="","",SUMIFS(Movimentações!D$5:D$54,Movimentações!B$5:B$54,A19,Movimentações!C$5:C$54,"Entrada")-SUMIFS(Movimentações!D$5:D$54,Movimentações!B$5:B$54,A19,Movimentações!C$5:C$54,"Saída")+SUMIFS(Movimentações!D$5:D$54,Movimentações!B$5:B$54,A19,Movimentações!C$5:C$54,"Devolução"))</f>
        <v/>
      </c>
      <c r="G19" s="31" t="n">
        <v>9.9</v>
      </c>
      <c r="H19" s="32">
        <f>IF(A19="","",F19*G19)</f>
        <v/>
      </c>
      <c r="I19" s="33">
        <f>IF(A19="","",IF(F19&lt;=0,"Sem Estoque",IF(F19&lt;=E19*0.5,"Crítico",IF(F19&lt;=E19,"Baixo","Normal"))))</f>
        <v/>
      </c>
    </row>
    <row r="20" ht="24" customHeight="1">
      <c r="A20" s="27" t="n"/>
      <c r="B20" s="28" t="n"/>
      <c r="C20" s="27" t="n"/>
      <c r="D20" s="27" t="n"/>
      <c r="E20" s="29" t="n"/>
      <c r="F20" s="30">
        <f>IF(A20="","",SUMIFS(Movimentações!D$5:D$54,Movimentações!B$5:B$54,A20,Movimentações!C$5:C$54,"Entrada")-SUMIFS(Movimentações!D$5:D$54,Movimentações!B$5:B$54,A20,Movimentações!C$5:C$54,"Saída")+SUMIFS(Movimentações!D$5:D$54,Movimentações!B$5:B$54,A20,Movimentações!C$5:C$54,"Devolução"))</f>
        <v/>
      </c>
      <c r="G20" s="31" t="n"/>
      <c r="H20" s="32">
        <f>IF(A20="","",F20*G20)</f>
        <v/>
      </c>
      <c r="I20" s="33">
        <f>IF(A20="","",IF(F20&lt;=0,"Sem Estoque",IF(F20&lt;=E20*0.5,"Crítico",IF(F20&lt;=E20,"Baixo","Normal"))))</f>
        <v/>
      </c>
    </row>
    <row r="21" ht="24" customHeight="1">
      <c r="A21" s="27" t="n"/>
      <c r="B21" s="28" t="n"/>
      <c r="C21" s="27" t="n"/>
      <c r="D21" s="27" t="n"/>
      <c r="E21" s="29" t="n"/>
      <c r="F21" s="30">
        <f>IF(A21="","",SUMIFS(Movimentações!D$5:D$54,Movimentações!B$5:B$54,A21,Movimentações!C$5:C$54,"Entrada")-SUMIFS(Movimentações!D$5:D$54,Movimentações!B$5:B$54,A21,Movimentações!C$5:C$54,"Saída")+SUMIFS(Movimentações!D$5:D$54,Movimentações!B$5:B$54,A21,Movimentações!C$5:C$54,"Devolução"))</f>
        <v/>
      </c>
      <c r="G21" s="31" t="n"/>
      <c r="H21" s="32">
        <f>IF(A21="","",F21*G21)</f>
        <v/>
      </c>
      <c r="I21" s="33">
        <f>IF(A21="","",IF(F21&lt;=0,"Sem Estoque",IF(F21&lt;=E21*0.5,"Crítico",IF(F21&lt;=E21,"Baixo","Normal"))))</f>
        <v/>
      </c>
    </row>
    <row r="22" ht="24" customHeight="1">
      <c r="A22" s="27" t="n"/>
      <c r="B22" s="28" t="n"/>
      <c r="C22" s="27" t="n"/>
      <c r="D22" s="27" t="n"/>
      <c r="E22" s="29" t="n"/>
      <c r="F22" s="30">
        <f>IF(A22="","",SUMIFS(Movimentações!D$5:D$54,Movimentações!B$5:B$54,A22,Movimentações!C$5:C$54,"Entrada")-SUMIFS(Movimentações!D$5:D$54,Movimentações!B$5:B$54,A22,Movimentações!C$5:C$54,"Saída")+SUMIFS(Movimentações!D$5:D$54,Movimentações!B$5:B$54,A22,Movimentações!C$5:C$54,"Devolução"))</f>
        <v/>
      </c>
      <c r="G22" s="31" t="n"/>
      <c r="H22" s="32">
        <f>IF(A22="","",F22*G22)</f>
        <v/>
      </c>
      <c r="I22" s="33">
        <f>IF(A22="","",IF(F22&lt;=0,"Sem Estoque",IF(F22&lt;=E22*0.5,"Crítico",IF(F22&lt;=E22,"Baixo","Normal"))))</f>
        <v/>
      </c>
    </row>
    <row r="23" ht="24" customHeight="1">
      <c r="A23" s="27" t="n"/>
      <c r="B23" s="28" t="n"/>
      <c r="C23" s="27" t="n"/>
      <c r="D23" s="27" t="n"/>
      <c r="E23" s="29" t="n"/>
      <c r="F23" s="30">
        <f>IF(A23="","",SUMIFS(Movimentações!D$5:D$54,Movimentações!B$5:B$54,A23,Movimentações!C$5:C$54,"Entrada")-SUMIFS(Movimentações!D$5:D$54,Movimentações!B$5:B$54,A23,Movimentações!C$5:C$54,"Saída")+SUMIFS(Movimentações!D$5:D$54,Movimentações!B$5:B$54,A23,Movimentações!C$5:C$54,"Devolução"))</f>
        <v/>
      </c>
      <c r="G23" s="31" t="n"/>
      <c r="H23" s="32">
        <f>IF(A23="","",F23*G23)</f>
        <v/>
      </c>
      <c r="I23" s="33">
        <f>IF(A23="","",IF(F23&lt;=0,"Sem Estoque",IF(F23&lt;=E23*0.5,"Crítico",IF(F23&lt;=E23,"Baixo","Normal"))))</f>
        <v/>
      </c>
    </row>
    <row r="24" ht="24" customHeight="1">
      <c r="A24" s="27" t="n"/>
      <c r="B24" s="28" t="n"/>
      <c r="C24" s="27" t="n"/>
      <c r="D24" s="27" t="n"/>
      <c r="E24" s="29" t="n"/>
      <c r="F24" s="30">
        <f>IF(A24="","",SUMIFS(Movimentações!D$5:D$54,Movimentações!B$5:B$54,A24,Movimentações!C$5:C$54,"Entrada")-SUMIFS(Movimentações!D$5:D$54,Movimentações!B$5:B$54,A24,Movimentações!C$5:C$54,"Saída")+SUMIFS(Movimentações!D$5:D$54,Movimentações!B$5:B$54,A24,Movimentações!C$5:C$54,"Devolução"))</f>
        <v/>
      </c>
      <c r="G24" s="31" t="n"/>
      <c r="H24" s="32">
        <f>IF(A24="","",F24*G24)</f>
        <v/>
      </c>
      <c r="I24" s="33">
        <f>IF(A24="","",IF(F24&lt;=0,"Sem Estoque",IF(F24&lt;=E24*0.5,"Crítico",IF(F24&lt;=E24,"Baixo","Normal"))))</f>
        <v/>
      </c>
    </row>
    <row r="25" ht="24" customHeight="1">
      <c r="A25" s="27" t="n"/>
      <c r="B25" s="28" t="n"/>
      <c r="C25" s="27" t="n"/>
      <c r="D25" s="27" t="n"/>
      <c r="E25" s="29" t="n"/>
      <c r="F25" s="30">
        <f>IF(A25="","",SUMIFS(Movimentações!D$5:D$54,Movimentações!B$5:B$54,A25,Movimentações!C$5:C$54,"Entrada")-SUMIFS(Movimentações!D$5:D$54,Movimentações!B$5:B$54,A25,Movimentações!C$5:C$54,"Saída")+SUMIFS(Movimentações!D$5:D$54,Movimentações!B$5:B$54,A25,Movimentações!C$5:C$54,"Devolução"))</f>
        <v/>
      </c>
      <c r="G25" s="31" t="n"/>
      <c r="H25" s="32">
        <f>IF(A25="","",F25*G25)</f>
        <v/>
      </c>
      <c r="I25" s="33">
        <f>IF(A25="","",IF(F25&lt;=0,"Sem Estoque",IF(F25&lt;=E25*0.5,"Crítico",IF(F25&lt;=E25,"Baixo","Normal"))))</f>
        <v/>
      </c>
    </row>
    <row r="26" ht="24" customHeight="1">
      <c r="A26" s="27" t="n"/>
      <c r="B26" s="28" t="n"/>
      <c r="C26" s="27" t="n"/>
      <c r="D26" s="27" t="n"/>
      <c r="E26" s="29" t="n"/>
      <c r="F26" s="30">
        <f>IF(A26="","",SUMIFS(Movimentações!D$5:D$54,Movimentações!B$5:B$54,A26,Movimentações!C$5:C$54,"Entrada")-SUMIFS(Movimentações!D$5:D$54,Movimentações!B$5:B$54,A26,Movimentações!C$5:C$54,"Saída")+SUMIFS(Movimentações!D$5:D$54,Movimentações!B$5:B$54,A26,Movimentações!C$5:C$54,"Devolução"))</f>
        <v/>
      </c>
      <c r="G26" s="31" t="n"/>
      <c r="H26" s="32">
        <f>IF(A26="","",F26*G26)</f>
        <v/>
      </c>
      <c r="I26" s="33">
        <f>IF(A26="","",IF(F26&lt;=0,"Sem Estoque",IF(F26&lt;=E26*0.5,"Crítico",IF(F26&lt;=E26,"Baixo","Normal"))))</f>
        <v/>
      </c>
    </row>
    <row r="27" ht="24" customHeight="1">
      <c r="A27" s="27" t="n"/>
      <c r="B27" s="28" t="n"/>
      <c r="C27" s="27" t="n"/>
      <c r="D27" s="27" t="n"/>
      <c r="E27" s="29" t="n"/>
      <c r="F27" s="30">
        <f>IF(A27="","",SUMIFS(Movimentações!D$5:D$54,Movimentações!B$5:B$54,A27,Movimentações!C$5:C$54,"Entrada")-SUMIFS(Movimentações!D$5:D$54,Movimentações!B$5:B$54,A27,Movimentações!C$5:C$54,"Saída")+SUMIFS(Movimentações!D$5:D$54,Movimentações!B$5:B$54,A27,Movimentações!C$5:C$54,"Devolução"))</f>
        <v/>
      </c>
      <c r="G27" s="31" t="n"/>
      <c r="H27" s="32">
        <f>IF(A27="","",F27*G27)</f>
        <v/>
      </c>
      <c r="I27" s="33">
        <f>IF(A27="","",IF(F27&lt;=0,"Sem Estoque",IF(F27&lt;=E27*0.5,"Crítico",IF(F27&lt;=E27,"Baixo","Normal"))))</f>
        <v/>
      </c>
    </row>
    <row r="28" ht="24" customHeight="1">
      <c r="A28" s="27" t="n"/>
      <c r="B28" s="28" t="n"/>
      <c r="C28" s="27" t="n"/>
      <c r="D28" s="27" t="n"/>
      <c r="E28" s="29" t="n"/>
      <c r="F28" s="30">
        <f>IF(A28="","",SUMIFS(Movimentações!D$5:D$54,Movimentações!B$5:B$54,A28,Movimentações!C$5:C$54,"Entrada")-SUMIFS(Movimentações!D$5:D$54,Movimentações!B$5:B$54,A28,Movimentações!C$5:C$54,"Saída")+SUMIFS(Movimentações!D$5:D$54,Movimentações!B$5:B$54,A28,Movimentações!C$5:C$54,"Devolução"))</f>
        <v/>
      </c>
      <c r="G28" s="31" t="n"/>
      <c r="H28" s="32">
        <f>IF(A28="","",F28*G28)</f>
        <v/>
      </c>
      <c r="I28" s="33">
        <f>IF(A28="","",IF(F28&lt;=0,"Sem Estoque",IF(F28&lt;=E28*0.5,"Crítico",IF(F28&lt;=E28,"Baixo","Normal"))))</f>
        <v/>
      </c>
    </row>
    <row r="29" ht="24" customHeight="1">
      <c r="A29" s="27" t="n"/>
      <c r="B29" s="28" t="n"/>
      <c r="C29" s="27" t="n"/>
      <c r="D29" s="27" t="n"/>
      <c r="E29" s="29" t="n"/>
      <c r="F29" s="30">
        <f>IF(A29="","",SUMIFS(Movimentações!D$5:D$54,Movimentações!B$5:B$54,A29,Movimentações!C$5:C$54,"Entrada")-SUMIFS(Movimentações!D$5:D$54,Movimentações!B$5:B$54,A29,Movimentações!C$5:C$54,"Saída")+SUMIFS(Movimentações!D$5:D$54,Movimentações!B$5:B$54,A29,Movimentações!C$5:C$54,"Devolução"))</f>
        <v/>
      </c>
      <c r="G29" s="31" t="n"/>
      <c r="H29" s="32">
        <f>IF(A29="","",F29*G29)</f>
        <v/>
      </c>
      <c r="I29" s="33">
        <f>IF(A29="","",IF(F29&lt;=0,"Sem Estoque",IF(F29&lt;=E29*0.5,"Crítico",IF(F29&lt;=E29,"Baixo","Normal"))))</f>
        <v/>
      </c>
    </row>
    <row r="30" ht="24" customHeight="1">
      <c r="A30" s="27" t="n"/>
      <c r="B30" s="28" t="n"/>
      <c r="C30" s="27" t="n"/>
      <c r="D30" s="27" t="n"/>
      <c r="E30" s="29" t="n"/>
      <c r="F30" s="30">
        <f>IF(A30="","",SUMIFS(Movimentações!D$5:D$54,Movimentações!B$5:B$54,A30,Movimentações!C$5:C$54,"Entrada")-SUMIFS(Movimentações!D$5:D$54,Movimentações!B$5:B$54,A30,Movimentações!C$5:C$54,"Saída")+SUMIFS(Movimentações!D$5:D$54,Movimentações!B$5:B$54,A30,Movimentações!C$5:C$54,"Devolução"))</f>
        <v/>
      </c>
      <c r="G30" s="31" t="n"/>
      <c r="H30" s="32">
        <f>IF(A30="","",F30*G30)</f>
        <v/>
      </c>
      <c r="I30" s="33">
        <f>IF(A30="","",IF(F30&lt;=0,"Sem Estoque",IF(F30&lt;=E30*0.5,"Crítico",IF(F30&lt;=E30,"Baixo","Normal"))))</f>
        <v/>
      </c>
    </row>
    <row r="31" ht="24" customHeight="1">
      <c r="A31" s="27" t="n"/>
      <c r="B31" s="28" t="n"/>
      <c r="C31" s="27" t="n"/>
      <c r="D31" s="27" t="n"/>
      <c r="E31" s="29" t="n"/>
      <c r="F31" s="30">
        <f>IF(A31="","",SUMIFS(Movimentações!D$5:D$54,Movimentações!B$5:B$54,A31,Movimentações!C$5:C$54,"Entrada")-SUMIFS(Movimentações!D$5:D$54,Movimentações!B$5:B$54,A31,Movimentações!C$5:C$54,"Saída")+SUMIFS(Movimentações!D$5:D$54,Movimentações!B$5:B$54,A31,Movimentações!C$5:C$54,"Devolução"))</f>
        <v/>
      </c>
      <c r="G31" s="31" t="n"/>
      <c r="H31" s="32">
        <f>IF(A31="","",F31*G31)</f>
        <v/>
      </c>
      <c r="I31" s="33">
        <f>IF(A31="","",IF(F31&lt;=0,"Sem Estoque",IF(F31&lt;=E31*0.5,"Crítico",IF(F31&lt;=E31,"Baixo","Normal"))))</f>
        <v/>
      </c>
    </row>
    <row r="32" ht="24" customHeight="1">
      <c r="A32" s="27" t="n"/>
      <c r="B32" s="28" t="n"/>
      <c r="C32" s="27" t="n"/>
      <c r="D32" s="27" t="n"/>
      <c r="E32" s="29" t="n"/>
      <c r="F32" s="30">
        <f>IF(A32="","",SUMIFS(Movimentações!D$5:D$54,Movimentações!B$5:B$54,A32,Movimentações!C$5:C$54,"Entrada")-SUMIFS(Movimentações!D$5:D$54,Movimentações!B$5:B$54,A32,Movimentações!C$5:C$54,"Saída")+SUMIFS(Movimentações!D$5:D$54,Movimentações!B$5:B$54,A32,Movimentações!C$5:C$54,"Devolução"))</f>
        <v/>
      </c>
      <c r="G32" s="31" t="n"/>
      <c r="H32" s="32">
        <f>IF(A32="","",F32*G32)</f>
        <v/>
      </c>
      <c r="I32" s="33">
        <f>IF(A32="","",IF(F32&lt;=0,"Sem Estoque",IF(F32&lt;=E32*0.5,"Crítico",IF(F32&lt;=E32,"Baixo","Normal"))))</f>
        <v/>
      </c>
    </row>
    <row r="33" ht="24" customHeight="1">
      <c r="A33" s="27" t="n"/>
      <c r="B33" s="28" t="n"/>
      <c r="C33" s="27" t="n"/>
      <c r="D33" s="27" t="n"/>
      <c r="E33" s="29" t="n"/>
      <c r="F33" s="30">
        <f>IF(A33="","",SUMIFS(Movimentações!D$5:D$54,Movimentações!B$5:B$54,A33,Movimentações!C$5:C$54,"Entrada")-SUMIFS(Movimentações!D$5:D$54,Movimentações!B$5:B$54,A33,Movimentações!C$5:C$54,"Saída")+SUMIFS(Movimentações!D$5:D$54,Movimentações!B$5:B$54,A33,Movimentações!C$5:C$54,"Devolução"))</f>
        <v/>
      </c>
      <c r="G33" s="31" t="n"/>
      <c r="H33" s="32">
        <f>IF(A33="","",F33*G33)</f>
        <v/>
      </c>
      <c r="I33" s="33">
        <f>IF(A33="","",IF(F33&lt;=0,"Sem Estoque",IF(F33&lt;=E33*0.5,"Crítico",IF(F33&lt;=E33,"Baixo","Normal"))))</f>
        <v/>
      </c>
    </row>
    <row r="34" ht="24" customHeight="1">
      <c r="A34" s="27" t="n"/>
      <c r="B34" s="28" t="n"/>
      <c r="C34" s="27" t="n"/>
      <c r="D34" s="27" t="n"/>
      <c r="E34" s="29" t="n"/>
      <c r="F34" s="30">
        <f>IF(A34="","",SUMIFS(Movimentações!D$5:D$54,Movimentações!B$5:B$54,A34,Movimentações!C$5:C$54,"Entrada")-SUMIFS(Movimentações!D$5:D$54,Movimentações!B$5:B$54,A34,Movimentações!C$5:C$54,"Saída")+SUMIFS(Movimentações!D$5:D$54,Movimentações!B$5:B$54,A34,Movimentações!C$5:C$54,"Devolução"))</f>
        <v/>
      </c>
      <c r="G34" s="31" t="n"/>
      <c r="H34" s="32">
        <f>IF(A34="","",F34*G34)</f>
        <v/>
      </c>
      <c r="I34" s="33">
        <f>IF(A34="","",IF(F34&lt;=0,"Sem Estoque",IF(F34&lt;=E34*0.5,"Crítico",IF(F34&lt;=E34,"Baixo","Normal"))))</f>
        <v/>
      </c>
    </row>
    <row r="35"/>
    <row r="36" ht="8" customHeight="1"/>
    <row r="37" ht="28" customHeight="1">
      <c r="A37" s="34" t="inlineStr">
        <is>
          <t>Quer isso tudo automatizado, com IA e relatórios prontos?</t>
        </is>
      </c>
    </row>
    <row r="38" ht="30" customHeight="1">
      <c r="A38" s="35" t="inlineStr">
        <is>
          <t>Quero testar grátis por 14 dias →</t>
        </is>
      </c>
    </row>
  </sheetData>
  <sheetProtection selectLockedCells="0" selectUnlockedCells="0" sheet="1" objects="0" insertRows="1" insertHyperlinks="1" autoFilter="1" scenarios="0" formatColumns="1" deleteColumns="1" insertColumns="1" pivotTables="1" deleteRows="1" formatCells="1" formatRows="1" sort="1" password="CE4B"/>
  <mergeCells count="4">
    <mergeCell ref="A1:I1"/>
    <mergeCell ref="A37:I37"/>
    <mergeCell ref="A38:I38"/>
    <mergeCell ref="A2:I2"/>
  </mergeCells>
  <conditionalFormatting sqref="I5:I34">
    <cfRule type="cellIs" priority="1" operator="equal" dxfId="0">
      <formula>"Normal"</formula>
    </cfRule>
    <cfRule type="cellIs" priority="2" operator="equal" dxfId="1">
      <formula>"Baixo"</formula>
    </cfRule>
    <cfRule type="cellIs" priority="3" operator="equal" dxfId="2">
      <formula>"Crítico"</formula>
    </cfRule>
    <cfRule type="cellIs" priority="4" operator="equal" dxfId="2">
      <formula>"Sem Estoque"</formula>
    </cfRule>
  </conditionalFormatting>
  <conditionalFormatting sqref="F5:F34">
    <cfRule type="cellIs" priority="5" operator="greaterThan" dxfId="0">
      <formula>E5</formula>
    </cfRule>
  </conditionalFormatting>
  <dataValidations count="3">
    <dataValidation sqref="C5 C6 C7 C8 C9 C10 C11 C12 C13 C14 C15 C16 C17 C18 C19 C20 C21 C22 C23 C24 C25 C26 C27 C28 C29 C30 C31 C32 C33 C34" showDropDown="0" showInputMessage="0" showErrorMessage="1" allowBlank="1" errorTitle="Categoria inválida" error="Selecione uma categoria da lista." type="list">
      <formula1>"Alimentos,Bebidas,Limpeza,Escritório,Embalagens,Outros"</formula1>
    </dataValidation>
    <dataValidation sqref="D5 D6 D7 D8 D9 D10 D11 D12 D13 D14 D15 D16 D17 D18 D19 D20 D21 D22 D23 D24 D25 D26 D27 D28 D29 D30 D31 D32 D33 D34" showDropDown="0" showInputMessage="0" showErrorMessage="1" allowBlank="1" errorTitle="Unidade inválida" error="Selecione uma unidade da lista." type="list">
      <formula1>"un,kg,cx,pct,lt,m,m²"</formula1>
    </dataValidation>
    <dataValidation sqref="E5 E6 E7 E8 E9 E10 E11 E12 E13 E14 E15 E16 E17 E18 E19 E20 E21 E22 E23 E24 E25 E26 E27 E28 E29 E30 E31 E32 E33 E34 G5 G6 G7 G8 G9 G10 G11 G12 G13 G14 G15 G16 G17 G18 G19 G20 G21 G22 G23 G24 G25 G26 G27 G28 G29 G30 G31 G32 G33 G34" showDropDown="0" showInputMessage="1" showErrorMessage="1" allowBlank="1" errorTitle="Valor inválido" error="Por favor, insira um valor numérico positivo." promptTitle="Valor em R$" prompt="Digite o valor em reais" type="decimal" operator="greaterThanOrEqual">
      <formula1>0</formula1>
    </dataValidation>
  </dataValidations>
  <hyperlinks>
    <hyperlink xmlns:r="http://schemas.openxmlformats.org/officeDocument/2006/relationships" ref="A38" r:id="rId1"/>
  </hyperlinks>
  <pageMargins left="0.75" right="0.75" top="1" bottom="1" header="0.5" footer="0.5"/>
</worksheet>
</file>

<file path=xl/worksheets/sheet3.xml><?xml version="1.0" encoding="utf-8"?>
<worksheet xmlns="http://schemas.openxmlformats.org/spreadsheetml/2006/main">
  <sheetPr>
    <tabColor rgb="007C3AED"/>
    <outlinePr summaryBelow="1" summaryRight="1"/>
    <pageSetUpPr/>
  </sheetPr>
  <dimension ref="A1:G58"/>
  <sheetViews>
    <sheetView workbookViewId="0">
      <selection activeCell="A1" sqref="A1"/>
    </sheetView>
  </sheetViews>
  <sheetFormatPr baseColWidth="8" defaultRowHeight="15"/>
  <cols>
    <col width="14" customWidth="1" min="1" max="1"/>
    <col width="12" customWidth="1" min="2" max="2"/>
    <col width="12" customWidth="1" min="3" max="3"/>
    <col width="12" customWidth="1" min="4" max="4"/>
    <col width="14" customWidth="1" min="5" max="5"/>
    <col width="26" customWidth="1" min="6" max="6"/>
    <col width="14" customWidth="1" min="7" max="7"/>
  </cols>
  <sheetData>
    <row r="1" ht="6" customHeight="1">
      <c r="A1" s="36" t="n"/>
    </row>
    <row r="2">
      <c r="A2" s="25" t="inlineStr">
        <is>
          <t>Movimentações de Estoque</t>
        </is>
      </c>
    </row>
    <row r="3"/>
    <row r="4" ht="28" customHeight="1">
      <c r="A4" s="37" t="inlineStr">
        <is>
          <t>Data</t>
        </is>
      </c>
      <c r="B4" s="37" t="inlineStr">
        <is>
          <t>Produto (Cód)</t>
        </is>
      </c>
      <c r="C4" s="37" t="inlineStr">
        <is>
          <t>Tipo</t>
        </is>
      </c>
      <c r="D4" s="37" t="inlineStr">
        <is>
          <t>Quantidade</t>
        </is>
      </c>
      <c r="E4" s="37" t="inlineStr">
        <is>
          <t>Motivo</t>
        </is>
      </c>
      <c r="F4" s="37" t="inlineStr">
        <is>
          <t>Fornecedor/Cliente</t>
        </is>
      </c>
      <c r="G4" s="37" t="inlineStr">
        <is>
          <t>Nº NF</t>
        </is>
      </c>
    </row>
    <row r="5" ht="24" customHeight="1">
      <c r="A5" s="38" t="n">
        <v>46027</v>
      </c>
      <c r="B5" s="27" t="inlineStr">
        <is>
          <t>P001</t>
        </is>
      </c>
      <c r="C5" s="27" t="inlineStr">
        <is>
          <t>Entrada</t>
        </is>
      </c>
      <c r="D5" s="29" t="n">
        <v>50</v>
      </c>
      <c r="E5" s="27" t="inlineStr">
        <is>
          <t>Compra</t>
        </is>
      </c>
      <c r="F5" s="28" t="inlineStr">
        <is>
          <t>Distribuidora ABC</t>
        </is>
      </c>
      <c r="G5" s="27" t="inlineStr">
        <is>
          <t>NF-1001</t>
        </is>
      </c>
    </row>
    <row r="6" ht="24" customHeight="1">
      <c r="A6" s="38" t="n">
        <v>46027</v>
      </c>
      <c r="B6" s="27" t="inlineStr">
        <is>
          <t>P002</t>
        </is>
      </c>
      <c r="C6" s="27" t="inlineStr">
        <is>
          <t>Entrada</t>
        </is>
      </c>
      <c r="D6" s="29" t="n">
        <v>40</v>
      </c>
      <c r="E6" s="27" t="inlineStr">
        <is>
          <t>Compra</t>
        </is>
      </c>
      <c r="F6" s="28" t="inlineStr">
        <is>
          <t>Distribuidora ABC</t>
        </is>
      </c>
      <c r="G6" s="27" t="inlineStr">
        <is>
          <t>NF-1001</t>
        </is>
      </c>
    </row>
    <row r="7" ht="24" customHeight="1">
      <c r="A7" s="38" t="n">
        <v>46027</v>
      </c>
      <c r="B7" s="27" t="inlineStr">
        <is>
          <t>P006</t>
        </is>
      </c>
      <c r="C7" s="27" t="inlineStr">
        <is>
          <t>Entrada</t>
        </is>
      </c>
      <c r="D7" s="29" t="n">
        <v>60</v>
      </c>
      <c r="E7" s="27" t="inlineStr">
        <is>
          <t>Compra</t>
        </is>
      </c>
      <c r="F7" s="28" t="inlineStr">
        <is>
          <t>Bebidas Sul</t>
        </is>
      </c>
      <c r="G7" s="27" t="inlineStr">
        <is>
          <t>NF-1002</t>
        </is>
      </c>
    </row>
    <row r="8" ht="24" customHeight="1">
      <c r="A8" s="38" t="n">
        <v>46027</v>
      </c>
      <c r="B8" s="27" t="inlineStr">
        <is>
          <t>P008</t>
        </is>
      </c>
      <c r="C8" s="27" t="inlineStr">
        <is>
          <t>Entrada</t>
        </is>
      </c>
      <c r="D8" s="29" t="n">
        <v>100</v>
      </c>
      <c r="E8" s="27" t="inlineStr">
        <is>
          <t>Compra</t>
        </is>
      </c>
      <c r="F8" s="28" t="inlineStr">
        <is>
          <t>Bebidas Sul</t>
        </is>
      </c>
      <c r="G8" s="27" t="inlineStr">
        <is>
          <t>NF-1002</t>
        </is>
      </c>
    </row>
    <row r="9" ht="24" customHeight="1">
      <c r="A9" s="38" t="n">
        <v>46030</v>
      </c>
      <c r="B9" s="27" t="inlineStr">
        <is>
          <t>P011</t>
        </is>
      </c>
      <c r="C9" s="27" t="inlineStr">
        <is>
          <t>Entrada</t>
        </is>
      </c>
      <c r="D9" s="29" t="n">
        <v>30</v>
      </c>
      <c r="E9" s="27" t="inlineStr">
        <is>
          <t>Compra</t>
        </is>
      </c>
      <c r="F9" s="28" t="inlineStr">
        <is>
          <t>Limpeza Total</t>
        </is>
      </c>
      <c r="G9" s="27" t="inlineStr">
        <is>
          <t>NF-1003</t>
        </is>
      </c>
    </row>
    <row r="10" ht="24" customHeight="1">
      <c r="A10" s="38" t="n">
        <v>46030</v>
      </c>
      <c r="B10" s="27" t="inlineStr">
        <is>
          <t>P012</t>
        </is>
      </c>
      <c r="C10" s="27" t="inlineStr">
        <is>
          <t>Entrada</t>
        </is>
      </c>
      <c r="D10" s="29" t="n">
        <v>20</v>
      </c>
      <c r="E10" s="27" t="inlineStr">
        <is>
          <t>Compra</t>
        </is>
      </c>
      <c r="F10" s="28" t="inlineStr">
        <is>
          <t>Limpeza Total</t>
        </is>
      </c>
      <c r="G10" s="27" t="inlineStr">
        <is>
          <t>NF-1003</t>
        </is>
      </c>
    </row>
    <row r="11" ht="24" customHeight="1">
      <c r="A11" s="38" t="n">
        <v>46032</v>
      </c>
      <c r="B11" s="27" t="inlineStr">
        <is>
          <t>P001</t>
        </is>
      </c>
      <c r="C11" s="27" t="inlineStr">
        <is>
          <t>Saída</t>
        </is>
      </c>
      <c r="D11" s="29" t="n">
        <v>15</v>
      </c>
      <c r="E11" s="27" t="inlineStr">
        <is>
          <t>Venda</t>
        </is>
      </c>
      <c r="F11" s="28" t="inlineStr">
        <is>
          <t>Cliente Mercado X</t>
        </is>
      </c>
      <c r="G11" s="27" t="inlineStr"/>
    </row>
    <row r="12" ht="24" customHeight="1">
      <c r="A12" s="38" t="n">
        <v>46034</v>
      </c>
      <c r="B12" s="27" t="inlineStr">
        <is>
          <t>P006</t>
        </is>
      </c>
      <c r="C12" s="27" t="inlineStr">
        <is>
          <t>Saída</t>
        </is>
      </c>
      <c r="D12" s="29" t="n">
        <v>25</v>
      </c>
      <c r="E12" s="27" t="inlineStr">
        <is>
          <t>Venda</t>
        </is>
      </c>
      <c r="F12" s="28" t="inlineStr">
        <is>
          <t>Cliente Bar Central</t>
        </is>
      </c>
      <c r="G12" s="27" t="inlineStr"/>
    </row>
    <row r="13" ht="24" customHeight="1">
      <c r="A13" s="38" t="n">
        <v>46037</v>
      </c>
      <c r="B13" s="27" t="inlineStr">
        <is>
          <t>P002</t>
        </is>
      </c>
      <c r="C13" s="27" t="inlineStr">
        <is>
          <t>Saída</t>
        </is>
      </c>
      <c r="D13" s="29" t="n">
        <v>12</v>
      </c>
      <c r="E13" s="27" t="inlineStr">
        <is>
          <t>Venda</t>
        </is>
      </c>
      <c r="F13" s="28" t="inlineStr">
        <is>
          <t>Cliente Restaurante Y</t>
        </is>
      </c>
      <c r="G13" s="27" t="inlineStr"/>
    </row>
    <row r="14" ht="24" customHeight="1">
      <c r="A14" s="38" t="n">
        <v>46042</v>
      </c>
      <c r="B14" s="27" t="inlineStr">
        <is>
          <t>P008</t>
        </is>
      </c>
      <c r="C14" s="27" t="inlineStr">
        <is>
          <t>Saída</t>
        </is>
      </c>
      <c r="D14" s="29" t="n">
        <v>40</v>
      </c>
      <c r="E14" s="27" t="inlineStr">
        <is>
          <t>Venda</t>
        </is>
      </c>
      <c r="F14" s="28" t="inlineStr">
        <is>
          <t>Cliente Diversos</t>
        </is>
      </c>
      <c r="G14" s="27" t="inlineStr"/>
    </row>
    <row r="15" ht="24" customHeight="1">
      <c r="A15" s="38" t="n">
        <v>46055</v>
      </c>
      <c r="B15" s="27" t="inlineStr">
        <is>
          <t>P003</t>
        </is>
      </c>
      <c r="C15" s="27" t="inlineStr">
        <is>
          <t>Entrada</t>
        </is>
      </c>
      <c r="D15" s="29" t="n">
        <v>35</v>
      </c>
      <c r="E15" s="27" t="inlineStr">
        <is>
          <t>Compra</t>
        </is>
      </c>
      <c r="F15" s="28" t="inlineStr">
        <is>
          <t>Distribuidora ABC</t>
        </is>
      </c>
      <c r="G15" s="27" t="inlineStr">
        <is>
          <t>NF-1010</t>
        </is>
      </c>
    </row>
    <row r="16" ht="24" customHeight="1">
      <c r="A16" s="38" t="n">
        <v>46055</v>
      </c>
      <c r="B16" s="27" t="inlineStr">
        <is>
          <t>P004</t>
        </is>
      </c>
      <c r="C16" s="27" t="inlineStr">
        <is>
          <t>Entrada</t>
        </is>
      </c>
      <c r="D16" s="29" t="n">
        <v>25</v>
      </c>
      <c r="E16" s="27" t="inlineStr">
        <is>
          <t>Compra</t>
        </is>
      </c>
      <c r="F16" s="28" t="inlineStr">
        <is>
          <t>Distribuidora ABC</t>
        </is>
      </c>
      <c r="G16" s="27" t="inlineStr">
        <is>
          <t>NF-1010</t>
        </is>
      </c>
    </row>
    <row r="17" ht="24" customHeight="1">
      <c r="A17" s="38" t="n">
        <v>46055</v>
      </c>
      <c r="B17" s="27" t="inlineStr">
        <is>
          <t>P005</t>
        </is>
      </c>
      <c r="C17" s="27" t="inlineStr">
        <is>
          <t>Entrada</t>
        </is>
      </c>
      <c r="D17" s="29" t="n">
        <v>30</v>
      </c>
      <c r="E17" s="27" t="inlineStr">
        <is>
          <t>Compra</t>
        </is>
      </c>
      <c r="F17" s="28" t="inlineStr">
        <is>
          <t>Distribuidora ABC</t>
        </is>
      </c>
      <c r="G17" s="27" t="inlineStr">
        <is>
          <t>NF-1010</t>
        </is>
      </c>
    </row>
    <row r="18" ht="24" customHeight="1">
      <c r="A18" s="38" t="n">
        <v>46058</v>
      </c>
      <c r="B18" s="27" t="inlineStr">
        <is>
          <t>P009</t>
        </is>
      </c>
      <c r="C18" s="27" t="inlineStr">
        <is>
          <t>Entrada</t>
        </is>
      </c>
      <c r="D18" s="29" t="n">
        <v>48</v>
      </c>
      <c r="E18" s="27" t="inlineStr">
        <is>
          <t>Compra</t>
        </is>
      </c>
      <c r="F18" s="28" t="inlineStr">
        <is>
          <t>Bebidas Sul</t>
        </is>
      </c>
      <c r="G18" s="27" t="inlineStr">
        <is>
          <t>NF-1011</t>
        </is>
      </c>
    </row>
    <row r="19" ht="24" customHeight="1">
      <c r="A19" s="38" t="n">
        <v>46058</v>
      </c>
      <c r="B19" s="27" t="inlineStr">
        <is>
          <t>P007</t>
        </is>
      </c>
      <c r="C19" s="27" t="inlineStr">
        <is>
          <t>Entrada</t>
        </is>
      </c>
      <c r="D19" s="29" t="n">
        <v>30</v>
      </c>
      <c r="E19" s="27" t="inlineStr">
        <is>
          <t>Compra</t>
        </is>
      </c>
      <c r="F19" s="28" t="inlineStr">
        <is>
          <t>Bebidas Sul</t>
        </is>
      </c>
      <c r="G19" s="27" t="inlineStr">
        <is>
          <t>NF-1011</t>
        </is>
      </c>
    </row>
    <row r="20" ht="24" customHeight="1">
      <c r="A20" s="38" t="n">
        <v>46063</v>
      </c>
      <c r="B20" s="27" t="inlineStr">
        <is>
          <t>P013</t>
        </is>
      </c>
      <c r="C20" s="27" t="inlineStr">
        <is>
          <t>Entrada</t>
        </is>
      </c>
      <c r="D20" s="29" t="n">
        <v>20</v>
      </c>
      <c r="E20" s="27" t="inlineStr">
        <is>
          <t>Compra</t>
        </is>
      </c>
      <c r="F20" s="28" t="inlineStr">
        <is>
          <t>Limpeza Total</t>
        </is>
      </c>
      <c r="G20" s="27" t="inlineStr">
        <is>
          <t>NF-1012</t>
        </is>
      </c>
    </row>
    <row r="21" ht="24" customHeight="1">
      <c r="A21" s="38" t="n">
        <v>46063</v>
      </c>
      <c r="B21" s="27" t="inlineStr">
        <is>
          <t>P014</t>
        </is>
      </c>
      <c r="C21" s="27" t="inlineStr">
        <is>
          <t>Entrada</t>
        </is>
      </c>
      <c r="D21" s="29" t="n">
        <v>25</v>
      </c>
      <c r="E21" s="27" t="inlineStr">
        <is>
          <t>Compra</t>
        </is>
      </c>
      <c r="F21" s="28" t="inlineStr">
        <is>
          <t>Limpeza Total</t>
        </is>
      </c>
      <c r="G21" s="27" t="inlineStr">
        <is>
          <t>NF-1012</t>
        </is>
      </c>
    </row>
    <row r="22" ht="24" customHeight="1">
      <c r="A22" s="38" t="n">
        <v>46063</v>
      </c>
      <c r="B22" s="27" t="inlineStr">
        <is>
          <t>P015</t>
        </is>
      </c>
      <c r="C22" s="27" t="inlineStr">
        <is>
          <t>Entrada</t>
        </is>
      </c>
      <c r="D22" s="29" t="n">
        <v>30</v>
      </c>
      <c r="E22" s="27" t="inlineStr">
        <is>
          <t>Compra</t>
        </is>
      </c>
      <c r="F22" s="28" t="inlineStr">
        <is>
          <t>Limpeza Total</t>
        </is>
      </c>
      <c r="G22" s="27" t="inlineStr">
        <is>
          <t>NF-1012</t>
        </is>
      </c>
    </row>
    <row r="23" ht="24" customHeight="1">
      <c r="A23" s="38" t="n">
        <v>46068</v>
      </c>
      <c r="B23" s="27" t="inlineStr">
        <is>
          <t>P003</t>
        </is>
      </c>
      <c r="C23" s="27" t="inlineStr">
        <is>
          <t>Saída</t>
        </is>
      </c>
      <c r="D23" s="29" t="n">
        <v>18</v>
      </c>
      <c r="E23" s="27" t="inlineStr">
        <is>
          <t>Venda</t>
        </is>
      </c>
      <c r="F23" s="28" t="inlineStr">
        <is>
          <t>Cliente Mercado X</t>
        </is>
      </c>
      <c r="G23" s="27" t="inlineStr"/>
    </row>
    <row r="24" ht="24" customHeight="1">
      <c r="A24" s="38" t="n">
        <v>46068</v>
      </c>
      <c r="B24" s="27" t="inlineStr">
        <is>
          <t>P009</t>
        </is>
      </c>
      <c r="C24" s="27" t="inlineStr">
        <is>
          <t>Saída</t>
        </is>
      </c>
      <c r="D24" s="29" t="n">
        <v>20</v>
      </c>
      <c r="E24" s="27" t="inlineStr">
        <is>
          <t>Venda</t>
        </is>
      </c>
      <c r="F24" s="28" t="inlineStr">
        <is>
          <t>Cliente Bar Central</t>
        </is>
      </c>
      <c r="G24" s="27" t="inlineStr"/>
    </row>
    <row r="25" ht="24" customHeight="1">
      <c r="A25" s="38" t="n">
        <v>46073</v>
      </c>
      <c r="B25" s="27" t="inlineStr">
        <is>
          <t>P010</t>
        </is>
      </c>
      <c r="C25" s="27" t="inlineStr">
        <is>
          <t>Entrada</t>
        </is>
      </c>
      <c r="D25" s="29" t="n">
        <v>25</v>
      </c>
      <c r="E25" s="27" t="inlineStr">
        <is>
          <t>Compra</t>
        </is>
      </c>
      <c r="F25" s="28" t="inlineStr">
        <is>
          <t>Café Premium Ltda</t>
        </is>
      </c>
      <c r="G25" s="27" t="inlineStr">
        <is>
          <t>NF-1015</t>
        </is>
      </c>
    </row>
    <row r="26" ht="24" customHeight="1">
      <c r="A26" s="38" t="n">
        <v>46075</v>
      </c>
      <c r="B26" s="27" t="inlineStr">
        <is>
          <t>P011</t>
        </is>
      </c>
      <c r="C26" s="27" t="inlineStr">
        <is>
          <t>Saída</t>
        </is>
      </c>
      <c r="D26" s="29" t="n">
        <v>10</v>
      </c>
      <c r="E26" s="27" t="inlineStr">
        <is>
          <t>Venda</t>
        </is>
      </c>
      <c r="F26" s="28" t="inlineStr">
        <is>
          <t>Cliente Diversos</t>
        </is>
      </c>
      <c r="G26" s="27" t="inlineStr"/>
    </row>
    <row r="27" ht="24" customHeight="1">
      <c r="A27" s="38" t="n">
        <v>46082</v>
      </c>
      <c r="B27" s="27" t="inlineStr">
        <is>
          <t>P001</t>
        </is>
      </c>
      <c r="C27" s="27" t="inlineStr">
        <is>
          <t>Entrada</t>
        </is>
      </c>
      <c r="D27" s="29" t="n">
        <v>40</v>
      </c>
      <c r="E27" s="27" t="inlineStr">
        <is>
          <t>Compra</t>
        </is>
      </c>
      <c r="F27" s="28" t="inlineStr">
        <is>
          <t>Distribuidora ABC</t>
        </is>
      </c>
      <c r="G27" s="27" t="inlineStr">
        <is>
          <t>NF-1020</t>
        </is>
      </c>
    </row>
    <row r="28" ht="24" customHeight="1">
      <c r="A28" s="38" t="n">
        <v>46082</v>
      </c>
      <c r="B28" s="27" t="inlineStr">
        <is>
          <t>P002</t>
        </is>
      </c>
      <c r="C28" s="27" t="inlineStr">
        <is>
          <t>Entrada</t>
        </is>
      </c>
      <c r="D28" s="29" t="n">
        <v>35</v>
      </c>
      <c r="E28" s="27" t="inlineStr">
        <is>
          <t>Compra</t>
        </is>
      </c>
      <c r="F28" s="28" t="inlineStr">
        <is>
          <t>Distribuidora ABC</t>
        </is>
      </c>
      <c r="G28" s="27" t="inlineStr">
        <is>
          <t>NF-1020</t>
        </is>
      </c>
    </row>
    <row r="29" ht="24" customHeight="1">
      <c r="A29" s="38" t="n">
        <v>46086</v>
      </c>
      <c r="B29" s="27" t="inlineStr">
        <is>
          <t>P006</t>
        </is>
      </c>
      <c r="C29" s="27" t="inlineStr">
        <is>
          <t>Entrada</t>
        </is>
      </c>
      <c r="D29" s="29" t="n">
        <v>50</v>
      </c>
      <c r="E29" s="27" t="inlineStr">
        <is>
          <t>Compra</t>
        </is>
      </c>
      <c r="F29" s="28" t="inlineStr">
        <is>
          <t>Bebidas Sul</t>
        </is>
      </c>
      <c r="G29" s="27" t="inlineStr">
        <is>
          <t>NF-1021</t>
        </is>
      </c>
    </row>
    <row r="30" ht="24" customHeight="1">
      <c r="A30" s="38" t="n">
        <v>46089</v>
      </c>
      <c r="B30" s="27" t="inlineStr">
        <is>
          <t>P001</t>
        </is>
      </c>
      <c r="C30" s="27" t="inlineStr">
        <is>
          <t>Saída</t>
        </is>
      </c>
      <c r="D30" s="29" t="n">
        <v>20</v>
      </c>
      <c r="E30" s="27" t="inlineStr">
        <is>
          <t>Venda</t>
        </is>
      </c>
      <c r="F30" s="28" t="inlineStr">
        <is>
          <t>Cliente Mercado X</t>
        </is>
      </c>
      <c r="G30" s="27" t="inlineStr"/>
    </row>
    <row r="31" ht="24" customHeight="1">
      <c r="A31" s="38" t="n">
        <v>46091</v>
      </c>
      <c r="B31" s="27" t="inlineStr">
        <is>
          <t>P006</t>
        </is>
      </c>
      <c r="C31" s="27" t="inlineStr">
        <is>
          <t>Saída</t>
        </is>
      </c>
      <c r="D31" s="29" t="n">
        <v>30</v>
      </c>
      <c r="E31" s="27" t="inlineStr">
        <is>
          <t>Venda</t>
        </is>
      </c>
      <c r="F31" s="28" t="inlineStr">
        <is>
          <t>Cliente Bar Central</t>
        </is>
      </c>
      <c r="G31" s="27" t="inlineStr"/>
    </row>
    <row r="32" ht="24" customHeight="1">
      <c r="A32" s="38" t="n">
        <v>46093</v>
      </c>
      <c r="B32" s="27" t="inlineStr">
        <is>
          <t>P015</t>
        </is>
      </c>
      <c r="C32" s="27" t="inlineStr">
        <is>
          <t>Saída</t>
        </is>
      </c>
      <c r="D32" s="29" t="n">
        <v>8</v>
      </c>
      <c r="E32" s="27" t="inlineStr">
        <is>
          <t>Venda</t>
        </is>
      </c>
      <c r="F32" s="28" t="inlineStr">
        <is>
          <t>Cliente Diversos</t>
        </is>
      </c>
      <c r="G32" s="27" t="inlineStr"/>
    </row>
    <row r="33" ht="24" customHeight="1">
      <c r="A33" s="38" t="n">
        <v>46096</v>
      </c>
      <c r="B33" s="27" t="inlineStr">
        <is>
          <t>P004</t>
        </is>
      </c>
      <c r="C33" s="27" t="inlineStr">
        <is>
          <t>Devolução</t>
        </is>
      </c>
      <c r="D33" s="29" t="n">
        <v>3</v>
      </c>
      <c r="E33" s="27" t="inlineStr">
        <is>
          <t>Devolução</t>
        </is>
      </c>
      <c r="F33" s="28" t="inlineStr">
        <is>
          <t>Distribuidora ABC</t>
        </is>
      </c>
      <c r="G33" s="27" t="inlineStr">
        <is>
          <t>NF-1025</t>
        </is>
      </c>
    </row>
    <row r="34" ht="24" customHeight="1">
      <c r="A34" s="38" t="n">
        <v>46099</v>
      </c>
      <c r="B34" s="27" t="inlineStr">
        <is>
          <t>P010</t>
        </is>
      </c>
      <c r="C34" s="27" t="inlineStr">
        <is>
          <t>Saída</t>
        </is>
      </c>
      <c r="D34" s="29" t="n">
        <v>10</v>
      </c>
      <c r="E34" s="27" t="inlineStr">
        <is>
          <t>Venda</t>
        </is>
      </c>
      <c r="F34" s="28" t="inlineStr">
        <is>
          <t>Cliente Café Bom</t>
        </is>
      </c>
      <c r="G34" s="27" t="inlineStr"/>
    </row>
    <row r="35" ht="24" customHeight="1">
      <c r="A35" s="38" t="n"/>
      <c r="B35" s="27" t="n"/>
      <c r="C35" s="27" t="n"/>
      <c r="D35" s="29" t="n"/>
      <c r="E35" s="27" t="n"/>
      <c r="F35" s="28" t="n"/>
      <c r="G35" s="27" t="n"/>
    </row>
    <row r="36" ht="24" customHeight="1">
      <c r="A36" s="38" t="n"/>
      <c r="B36" s="27" t="n"/>
      <c r="C36" s="27" t="n"/>
      <c r="D36" s="29" t="n"/>
      <c r="E36" s="27" t="n"/>
      <c r="F36" s="28" t="n"/>
      <c r="G36" s="27" t="n"/>
    </row>
    <row r="37" ht="24" customHeight="1">
      <c r="A37" s="38" t="n"/>
      <c r="B37" s="27" t="n"/>
      <c r="C37" s="27" t="n"/>
      <c r="D37" s="29" t="n"/>
      <c r="E37" s="27" t="n"/>
      <c r="F37" s="28" t="n"/>
      <c r="G37" s="27" t="n"/>
    </row>
    <row r="38" ht="24" customHeight="1">
      <c r="A38" s="38" t="n"/>
      <c r="B38" s="27" t="n"/>
      <c r="C38" s="27" t="n"/>
      <c r="D38" s="29" t="n"/>
      <c r="E38" s="27" t="n"/>
      <c r="F38" s="28" t="n"/>
      <c r="G38" s="27" t="n"/>
    </row>
    <row r="39" ht="24" customHeight="1">
      <c r="A39" s="38" t="n"/>
      <c r="B39" s="27" t="n"/>
      <c r="C39" s="27" t="n"/>
      <c r="D39" s="29" t="n"/>
      <c r="E39" s="27" t="n"/>
      <c r="F39" s="28" t="n"/>
      <c r="G39" s="27" t="n"/>
    </row>
    <row r="40" ht="24" customHeight="1">
      <c r="A40" s="38" t="n"/>
      <c r="B40" s="27" t="n"/>
      <c r="C40" s="27" t="n"/>
      <c r="D40" s="29" t="n"/>
      <c r="E40" s="27" t="n"/>
      <c r="F40" s="28" t="n"/>
      <c r="G40" s="27" t="n"/>
    </row>
    <row r="41" ht="24" customHeight="1">
      <c r="A41" s="38" t="n"/>
      <c r="B41" s="27" t="n"/>
      <c r="C41" s="27" t="n"/>
      <c r="D41" s="29" t="n"/>
      <c r="E41" s="27" t="n"/>
      <c r="F41" s="28" t="n"/>
      <c r="G41" s="27" t="n"/>
    </row>
    <row r="42" ht="24" customHeight="1">
      <c r="A42" s="38" t="n"/>
      <c r="B42" s="27" t="n"/>
      <c r="C42" s="27" t="n"/>
      <c r="D42" s="29" t="n"/>
      <c r="E42" s="27" t="n"/>
      <c r="F42" s="28" t="n"/>
      <c r="G42" s="27" t="n"/>
    </row>
    <row r="43" ht="24" customHeight="1">
      <c r="A43" s="38" t="n"/>
      <c r="B43" s="27" t="n"/>
      <c r="C43" s="27" t="n"/>
      <c r="D43" s="29" t="n"/>
      <c r="E43" s="27" t="n"/>
      <c r="F43" s="28" t="n"/>
      <c r="G43" s="27" t="n"/>
    </row>
    <row r="44" ht="24" customHeight="1">
      <c r="A44" s="38" t="n"/>
      <c r="B44" s="27" t="n"/>
      <c r="C44" s="27" t="n"/>
      <c r="D44" s="29" t="n"/>
      <c r="E44" s="27" t="n"/>
      <c r="F44" s="28" t="n"/>
      <c r="G44" s="27" t="n"/>
    </row>
    <row r="45" ht="24" customHeight="1">
      <c r="A45" s="38" t="n"/>
      <c r="B45" s="27" t="n"/>
      <c r="C45" s="27" t="n"/>
      <c r="D45" s="29" t="n"/>
      <c r="E45" s="27" t="n"/>
      <c r="F45" s="28" t="n"/>
      <c r="G45" s="27" t="n"/>
    </row>
    <row r="46" ht="24" customHeight="1">
      <c r="A46" s="38" t="n"/>
      <c r="B46" s="27" t="n"/>
      <c r="C46" s="27" t="n"/>
      <c r="D46" s="29" t="n"/>
      <c r="E46" s="27" t="n"/>
      <c r="F46" s="28" t="n"/>
      <c r="G46" s="27" t="n"/>
    </row>
    <row r="47" ht="24" customHeight="1">
      <c r="A47" s="38" t="n"/>
      <c r="B47" s="27" t="n"/>
      <c r="C47" s="27" t="n"/>
      <c r="D47" s="29" t="n"/>
      <c r="E47" s="27" t="n"/>
      <c r="F47" s="28" t="n"/>
      <c r="G47" s="27" t="n"/>
    </row>
    <row r="48" ht="24" customHeight="1">
      <c r="A48" s="38" t="n"/>
      <c r="B48" s="27" t="n"/>
      <c r="C48" s="27" t="n"/>
      <c r="D48" s="29" t="n"/>
      <c r="E48" s="27" t="n"/>
      <c r="F48" s="28" t="n"/>
      <c r="G48" s="27" t="n"/>
    </row>
    <row r="49" ht="24" customHeight="1">
      <c r="A49" s="38" t="n"/>
      <c r="B49" s="27" t="n"/>
      <c r="C49" s="27" t="n"/>
      <c r="D49" s="29" t="n"/>
      <c r="E49" s="27" t="n"/>
      <c r="F49" s="28" t="n"/>
      <c r="G49" s="27" t="n"/>
    </row>
    <row r="50" ht="24" customHeight="1">
      <c r="A50" s="38" t="n"/>
      <c r="B50" s="27" t="n"/>
      <c r="C50" s="27" t="n"/>
      <c r="D50" s="29" t="n"/>
      <c r="E50" s="27" t="n"/>
      <c r="F50" s="28" t="n"/>
      <c r="G50" s="27" t="n"/>
    </row>
    <row r="51" ht="24" customHeight="1">
      <c r="A51" s="38" t="n"/>
      <c r="B51" s="27" t="n"/>
      <c r="C51" s="27" t="n"/>
      <c r="D51" s="29" t="n"/>
      <c r="E51" s="27" t="n"/>
      <c r="F51" s="28" t="n"/>
      <c r="G51" s="27" t="n"/>
    </row>
    <row r="52" ht="24" customHeight="1">
      <c r="A52" s="38" t="n"/>
      <c r="B52" s="27" t="n"/>
      <c r="C52" s="27" t="n"/>
      <c r="D52" s="29" t="n"/>
      <c r="E52" s="27" t="n"/>
      <c r="F52" s="28" t="n"/>
      <c r="G52" s="27" t="n"/>
    </row>
    <row r="53" ht="24" customHeight="1">
      <c r="A53" s="38" t="n"/>
      <c r="B53" s="27" t="n"/>
      <c r="C53" s="27" t="n"/>
      <c r="D53" s="29" t="n"/>
      <c r="E53" s="27" t="n"/>
      <c r="F53" s="28" t="n"/>
      <c r="G53" s="27" t="n"/>
    </row>
    <row r="54" ht="24" customHeight="1">
      <c r="A54" s="38" t="n"/>
      <c r="B54" s="27" t="n"/>
      <c r="C54" s="27" t="n"/>
      <c r="D54" s="29" t="n"/>
      <c r="E54" s="27" t="n"/>
      <c r="F54" s="28" t="n"/>
      <c r="G54" s="27" t="n"/>
    </row>
    <row r="55"/>
    <row r="56" ht="8" customHeight="1"/>
    <row r="57" ht="28" customHeight="1">
      <c r="A57" s="34" t="inlineStr">
        <is>
          <t>Quer isso tudo automatizado, com IA e relatórios prontos?</t>
        </is>
      </c>
    </row>
    <row r="58" ht="30" customHeight="1">
      <c r="A58" s="35" t="inlineStr">
        <is>
          <t>Quero testar grátis por 14 dias →</t>
        </is>
      </c>
    </row>
  </sheetData>
  <sheetProtection selectLockedCells="0" selectUnlockedCells="0" sheet="1" objects="0" insertRows="1" insertHyperlinks="1" autoFilter="1" scenarios="0" formatColumns="1" deleteColumns="1" insertColumns="1" pivotTables="1" deleteRows="1" formatCells="1" formatRows="1" sort="1" password="CE4B"/>
  <mergeCells count="4">
    <mergeCell ref="A57:G57"/>
    <mergeCell ref="A2:G2"/>
    <mergeCell ref="A58:G58"/>
    <mergeCell ref="A1:G1"/>
  </mergeCells>
  <conditionalFormatting sqref="C5:C54">
    <cfRule type="cellIs" priority="1" operator="equal" dxfId="0">
      <formula>"Entrada"</formula>
    </cfRule>
    <cfRule type="cellIs" priority="2" operator="equal" dxfId="2">
      <formula>"Saída"</formula>
    </cfRule>
    <cfRule type="cellIs" priority="3" operator="equal" dxfId="1">
      <formula>"Devolução"</formula>
    </cfRule>
  </conditionalFormatting>
  <dataValidations count="3">
    <dataValidation sqref="C5 C6 C7 C8 C9 C10 C11 C12 C13 C14 C15 C16 C17 C18 C19 C20 C21 C22 C23 C24 C25 C26 C27 C28 C29 C30 C31 C32 C33 C34 C35 C36 C37 C38 C39 C40 C41 C42 C43 C44 C45 C46 C47 C48 C49 C50 C51 C52 C53 C54" showDropDown="0" showInputMessage="0" showErrorMessage="1" allowBlank="1" errorTitle="Tipo inválido" error="Selecione: Entrada, Saída ou Devolução." type="list">
      <formula1>"Entrada,Saída,Devolução"</formula1>
    </dataValidation>
    <dataValidation sqref="E5 E6 E7 E8 E9 E10 E11 E12 E13 E14 E15 E16 E17 E18 E19 E20 E21 E22 E23 E24 E25 E26 E27 E28 E29 E30 E31 E32 E33 E34 E35 E36 E37 E38 E39 E40 E41 E42 E43 E44 E45 E46 E47 E48 E49 E50 E51 E52 E53 E54" showDropDown="0" showInputMessage="0" showErrorMessage="1" allowBlank="1" errorTitle="Motivo inválido" error="Selecione um motivo da lista." type="list">
      <formula1>"Compra,Venda,Devolução,Ajuste"</formula1>
    </dataValidation>
    <dataValidation sqref="D5 D6 D7 D8 D9 D10 D11 D12 D13 D14 D15 D16 D17 D18 D19 D20 D21 D22 D23 D24 D25 D26 D27 D28 D29 D30 D31 D32 D33 D34 D35 D36 D37 D38 D39 D40 D41 D42 D43 D44 D45 D46 D47 D48 D49 D50 D51 D52 D53 D54" showDropDown="0" showInputMessage="1" showErrorMessage="1" allowBlank="1" errorTitle="Quantidade inválida" error="Insira um número inteiro positivo." promptTitle="Quantidade" prompt="Digite a quantidade movimentada" type="whole" operator="greaterThan">
      <formula1>0</formula1>
    </dataValidation>
  </dataValidations>
  <hyperlinks>
    <hyperlink xmlns:r="http://schemas.openxmlformats.org/officeDocument/2006/relationships" ref="A58" r:id="rId1"/>
  </hyperlinks>
  <pageMargins left="0.75" right="0.75" top="1" bottom="1" header="0.5" footer="0.5"/>
</worksheet>
</file>

<file path=xl/worksheets/sheet4.xml><?xml version="1.0" encoding="utf-8"?>
<worksheet xmlns="http://schemas.openxmlformats.org/spreadsheetml/2006/main">
  <sheetPr>
    <tabColor rgb="002563EB"/>
    <outlinePr summaryBelow="1" summaryRight="1"/>
    <pageSetUpPr/>
  </sheetPr>
  <dimension ref="A1:G34"/>
  <sheetViews>
    <sheetView workbookViewId="0">
      <selection activeCell="A1" sqref="A1"/>
    </sheetView>
  </sheetViews>
  <sheetFormatPr baseColWidth="8" defaultRowHeight="15"/>
  <cols>
    <col width="10" customWidth="1" min="1" max="1"/>
    <col width="26" customWidth="1" min="2" max="2"/>
    <col width="14" customWidth="1" min="3" max="3"/>
    <col width="14" customWidth="1" min="4" max="4"/>
    <col width="14" customWidth="1" min="5" max="5"/>
    <col width="14" customWidth="1" min="6" max="6"/>
    <col width="14" customWidth="1" min="7" max="7"/>
  </cols>
  <sheetData>
    <row r="1" ht="6" customHeight="1">
      <c r="A1" s="39" t="n"/>
    </row>
    <row r="2">
      <c r="A2" s="25" t="inlineStr">
        <is>
          <t>Resumo de Estoque por Produto</t>
        </is>
      </c>
    </row>
    <row r="4" ht="28" customHeight="1">
      <c r="A4" s="40" t="inlineStr">
        <is>
          <t>Resumo Geral (Todas as Movimentações)</t>
        </is>
      </c>
    </row>
    <row r="6" ht="28" customHeight="1">
      <c r="A6" s="41" t="inlineStr">
        <is>
          <t>Código</t>
        </is>
      </c>
      <c r="B6" s="41" t="inlineStr">
        <is>
          <t>Produto</t>
        </is>
      </c>
      <c r="C6" s="41" t="inlineStr">
        <is>
          <t>Entradas</t>
        </is>
      </c>
      <c r="D6" s="41" t="inlineStr">
        <is>
          <t>Saídas</t>
        </is>
      </c>
      <c r="E6" s="41" t="inlineStr">
        <is>
          <t>Devoluções</t>
        </is>
      </c>
      <c r="F6" s="41" t="inlineStr">
        <is>
          <t>Saldo</t>
        </is>
      </c>
      <c r="G6" s="41" t="inlineStr">
        <is>
          <t>Giro de Estoque</t>
        </is>
      </c>
    </row>
    <row r="7" ht="24" customHeight="1">
      <c r="A7" s="42">
        <f>'Cadastro de Produtos'!A5</f>
        <v/>
      </c>
      <c r="B7" s="43">
        <f>'Cadastro de Produtos'!B5</f>
        <v/>
      </c>
      <c r="C7" s="44">
        <f>IF(A7="","",SUMIFS(Movimentações!D$5:D$54,Movimentações!B$5:B$54,A7,Movimentações!C$5:C$54,"Entrada"))</f>
        <v/>
      </c>
      <c r="D7" s="44">
        <f>IF(A7="","",SUMIFS(Movimentações!D$5:D$54,Movimentações!B$5:B$54,A7,Movimentações!C$5:C$54,"Saída"))</f>
        <v/>
      </c>
      <c r="E7" s="44">
        <f>IF(A7="","",SUMIFS(Movimentações!D$5:D$54,Movimentações!B$5:B$54,A7,Movimentações!C$5:C$54,"Devolução"))</f>
        <v/>
      </c>
      <c r="F7" s="30">
        <f>IF(A7="","",C7-D7+E7)</f>
        <v/>
      </c>
      <c r="G7" s="45">
        <f>IF(OR(A7="",F7=0),"",D7/F7)</f>
        <v/>
      </c>
    </row>
    <row r="8" ht="24" customHeight="1">
      <c r="A8" s="42">
        <f>'Cadastro de Produtos'!A6</f>
        <v/>
      </c>
      <c r="B8" s="43">
        <f>'Cadastro de Produtos'!B6</f>
        <v/>
      </c>
      <c r="C8" s="44">
        <f>IF(A8="","",SUMIFS(Movimentações!D$5:D$54,Movimentações!B$5:B$54,A8,Movimentações!C$5:C$54,"Entrada"))</f>
        <v/>
      </c>
      <c r="D8" s="44">
        <f>IF(A8="","",SUMIFS(Movimentações!D$5:D$54,Movimentações!B$5:B$54,A8,Movimentações!C$5:C$54,"Saída"))</f>
        <v/>
      </c>
      <c r="E8" s="44">
        <f>IF(A8="","",SUMIFS(Movimentações!D$5:D$54,Movimentações!B$5:B$54,A8,Movimentações!C$5:C$54,"Devolução"))</f>
        <v/>
      </c>
      <c r="F8" s="30">
        <f>IF(A8="","",C8-D8+E8)</f>
        <v/>
      </c>
      <c r="G8" s="45">
        <f>IF(OR(A8="",F8=0),"",D8/F8)</f>
        <v/>
      </c>
    </row>
    <row r="9" ht="24" customHeight="1">
      <c r="A9" s="42">
        <f>'Cadastro de Produtos'!A7</f>
        <v/>
      </c>
      <c r="B9" s="43">
        <f>'Cadastro de Produtos'!B7</f>
        <v/>
      </c>
      <c r="C9" s="44">
        <f>IF(A9="","",SUMIFS(Movimentações!D$5:D$54,Movimentações!B$5:B$54,A9,Movimentações!C$5:C$54,"Entrada"))</f>
        <v/>
      </c>
      <c r="D9" s="44">
        <f>IF(A9="","",SUMIFS(Movimentações!D$5:D$54,Movimentações!B$5:B$54,A9,Movimentações!C$5:C$54,"Saída"))</f>
        <v/>
      </c>
      <c r="E9" s="44">
        <f>IF(A9="","",SUMIFS(Movimentações!D$5:D$54,Movimentações!B$5:B$54,A9,Movimentações!C$5:C$54,"Devolução"))</f>
        <v/>
      </c>
      <c r="F9" s="30">
        <f>IF(A9="","",C9-D9+E9)</f>
        <v/>
      </c>
      <c r="G9" s="45">
        <f>IF(OR(A9="",F9=0),"",D9/F9)</f>
        <v/>
      </c>
    </row>
    <row r="10" ht="24" customHeight="1">
      <c r="A10" s="42">
        <f>'Cadastro de Produtos'!A8</f>
        <v/>
      </c>
      <c r="B10" s="43">
        <f>'Cadastro de Produtos'!B8</f>
        <v/>
      </c>
      <c r="C10" s="44">
        <f>IF(A10="","",SUMIFS(Movimentações!D$5:D$54,Movimentações!B$5:B$54,A10,Movimentações!C$5:C$54,"Entrada"))</f>
        <v/>
      </c>
      <c r="D10" s="44">
        <f>IF(A10="","",SUMIFS(Movimentações!D$5:D$54,Movimentações!B$5:B$54,A10,Movimentações!C$5:C$54,"Saída"))</f>
        <v/>
      </c>
      <c r="E10" s="44">
        <f>IF(A10="","",SUMIFS(Movimentações!D$5:D$54,Movimentações!B$5:B$54,A10,Movimentações!C$5:C$54,"Devolução"))</f>
        <v/>
      </c>
      <c r="F10" s="30">
        <f>IF(A10="","",C10-D10+E10)</f>
        <v/>
      </c>
      <c r="G10" s="45">
        <f>IF(OR(A10="",F10=0),"",D10/F10)</f>
        <v/>
      </c>
    </row>
    <row r="11" ht="24" customHeight="1">
      <c r="A11" s="42">
        <f>'Cadastro de Produtos'!A9</f>
        <v/>
      </c>
      <c r="B11" s="43">
        <f>'Cadastro de Produtos'!B9</f>
        <v/>
      </c>
      <c r="C11" s="44">
        <f>IF(A11="","",SUMIFS(Movimentações!D$5:D$54,Movimentações!B$5:B$54,A11,Movimentações!C$5:C$54,"Entrada"))</f>
        <v/>
      </c>
      <c r="D11" s="44">
        <f>IF(A11="","",SUMIFS(Movimentações!D$5:D$54,Movimentações!B$5:B$54,A11,Movimentações!C$5:C$54,"Saída"))</f>
        <v/>
      </c>
      <c r="E11" s="44">
        <f>IF(A11="","",SUMIFS(Movimentações!D$5:D$54,Movimentações!B$5:B$54,A11,Movimentações!C$5:C$54,"Devolução"))</f>
        <v/>
      </c>
      <c r="F11" s="30">
        <f>IF(A11="","",C11-D11+E11)</f>
        <v/>
      </c>
      <c r="G11" s="45">
        <f>IF(OR(A11="",F11=0),"",D11/F11)</f>
        <v/>
      </c>
    </row>
    <row r="12" ht="24" customHeight="1">
      <c r="A12" s="42">
        <f>'Cadastro de Produtos'!A10</f>
        <v/>
      </c>
      <c r="B12" s="43">
        <f>'Cadastro de Produtos'!B10</f>
        <v/>
      </c>
      <c r="C12" s="44">
        <f>IF(A12="","",SUMIFS(Movimentações!D$5:D$54,Movimentações!B$5:B$54,A12,Movimentações!C$5:C$54,"Entrada"))</f>
        <v/>
      </c>
      <c r="D12" s="44">
        <f>IF(A12="","",SUMIFS(Movimentações!D$5:D$54,Movimentações!B$5:B$54,A12,Movimentações!C$5:C$54,"Saída"))</f>
        <v/>
      </c>
      <c r="E12" s="44">
        <f>IF(A12="","",SUMIFS(Movimentações!D$5:D$54,Movimentações!B$5:B$54,A12,Movimentações!C$5:C$54,"Devolução"))</f>
        <v/>
      </c>
      <c r="F12" s="30">
        <f>IF(A12="","",C12-D12+E12)</f>
        <v/>
      </c>
      <c r="G12" s="45">
        <f>IF(OR(A12="",F12=0),"",D12/F12)</f>
        <v/>
      </c>
    </row>
    <row r="13" ht="24" customHeight="1">
      <c r="A13" s="42">
        <f>'Cadastro de Produtos'!A11</f>
        <v/>
      </c>
      <c r="B13" s="43">
        <f>'Cadastro de Produtos'!B11</f>
        <v/>
      </c>
      <c r="C13" s="44">
        <f>IF(A13="","",SUMIFS(Movimentações!D$5:D$54,Movimentações!B$5:B$54,A13,Movimentações!C$5:C$54,"Entrada"))</f>
        <v/>
      </c>
      <c r="D13" s="44">
        <f>IF(A13="","",SUMIFS(Movimentações!D$5:D$54,Movimentações!B$5:B$54,A13,Movimentações!C$5:C$54,"Saída"))</f>
        <v/>
      </c>
      <c r="E13" s="44">
        <f>IF(A13="","",SUMIFS(Movimentações!D$5:D$54,Movimentações!B$5:B$54,A13,Movimentações!C$5:C$54,"Devolução"))</f>
        <v/>
      </c>
      <c r="F13" s="30">
        <f>IF(A13="","",C13-D13+E13)</f>
        <v/>
      </c>
      <c r="G13" s="45">
        <f>IF(OR(A13="",F13=0),"",D13/F13)</f>
        <v/>
      </c>
    </row>
    <row r="14" ht="24" customHeight="1">
      <c r="A14" s="42">
        <f>'Cadastro de Produtos'!A12</f>
        <v/>
      </c>
      <c r="B14" s="43">
        <f>'Cadastro de Produtos'!B12</f>
        <v/>
      </c>
      <c r="C14" s="44">
        <f>IF(A14="","",SUMIFS(Movimentações!D$5:D$54,Movimentações!B$5:B$54,A14,Movimentações!C$5:C$54,"Entrada"))</f>
        <v/>
      </c>
      <c r="D14" s="44">
        <f>IF(A14="","",SUMIFS(Movimentações!D$5:D$54,Movimentações!B$5:B$54,A14,Movimentações!C$5:C$54,"Saída"))</f>
        <v/>
      </c>
      <c r="E14" s="44">
        <f>IF(A14="","",SUMIFS(Movimentações!D$5:D$54,Movimentações!B$5:B$54,A14,Movimentações!C$5:C$54,"Devolução"))</f>
        <v/>
      </c>
      <c r="F14" s="30">
        <f>IF(A14="","",C14-D14+E14)</f>
        <v/>
      </c>
      <c r="G14" s="45">
        <f>IF(OR(A14="",F14=0),"",D14/F14)</f>
        <v/>
      </c>
    </row>
    <row r="15" ht="24" customHeight="1">
      <c r="A15" s="42">
        <f>'Cadastro de Produtos'!A13</f>
        <v/>
      </c>
      <c r="B15" s="43">
        <f>'Cadastro de Produtos'!B13</f>
        <v/>
      </c>
      <c r="C15" s="44">
        <f>IF(A15="","",SUMIFS(Movimentações!D$5:D$54,Movimentações!B$5:B$54,A15,Movimentações!C$5:C$54,"Entrada"))</f>
        <v/>
      </c>
      <c r="D15" s="44">
        <f>IF(A15="","",SUMIFS(Movimentações!D$5:D$54,Movimentações!B$5:B$54,A15,Movimentações!C$5:C$54,"Saída"))</f>
        <v/>
      </c>
      <c r="E15" s="44">
        <f>IF(A15="","",SUMIFS(Movimentações!D$5:D$54,Movimentações!B$5:B$54,A15,Movimentações!C$5:C$54,"Devolução"))</f>
        <v/>
      </c>
      <c r="F15" s="30">
        <f>IF(A15="","",C15-D15+E15)</f>
        <v/>
      </c>
      <c r="G15" s="45">
        <f>IF(OR(A15="",F15=0),"",D15/F15)</f>
        <v/>
      </c>
    </row>
    <row r="16" ht="24" customHeight="1">
      <c r="A16" s="42">
        <f>'Cadastro de Produtos'!A14</f>
        <v/>
      </c>
      <c r="B16" s="43">
        <f>'Cadastro de Produtos'!B14</f>
        <v/>
      </c>
      <c r="C16" s="44">
        <f>IF(A16="","",SUMIFS(Movimentações!D$5:D$54,Movimentações!B$5:B$54,A16,Movimentações!C$5:C$54,"Entrada"))</f>
        <v/>
      </c>
      <c r="D16" s="44">
        <f>IF(A16="","",SUMIFS(Movimentações!D$5:D$54,Movimentações!B$5:B$54,A16,Movimentações!C$5:C$54,"Saída"))</f>
        <v/>
      </c>
      <c r="E16" s="44">
        <f>IF(A16="","",SUMIFS(Movimentações!D$5:D$54,Movimentações!B$5:B$54,A16,Movimentações!C$5:C$54,"Devolução"))</f>
        <v/>
      </c>
      <c r="F16" s="30">
        <f>IF(A16="","",C16-D16+E16)</f>
        <v/>
      </c>
      <c r="G16" s="45">
        <f>IF(OR(A16="",F16=0),"",D16/F16)</f>
        <v/>
      </c>
    </row>
    <row r="17" ht="24" customHeight="1">
      <c r="A17" s="42">
        <f>'Cadastro de Produtos'!A15</f>
        <v/>
      </c>
      <c r="B17" s="43">
        <f>'Cadastro de Produtos'!B15</f>
        <v/>
      </c>
      <c r="C17" s="44">
        <f>IF(A17="","",SUMIFS(Movimentações!D$5:D$54,Movimentações!B$5:B$54,A17,Movimentações!C$5:C$54,"Entrada"))</f>
        <v/>
      </c>
      <c r="D17" s="44">
        <f>IF(A17="","",SUMIFS(Movimentações!D$5:D$54,Movimentações!B$5:B$54,A17,Movimentações!C$5:C$54,"Saída"))</f>
        <v/>
      </c>
      <c r="E17" s="44">
        <f>IF(A17="","",SUMIFS(Movimentações!D$5:D$54,Movimentações!B$5:B$54,A17,Movimentações!C$5:C$54,"Devolução"))</f>
        <v/>
      </c>
      <c r="F17" s="30">
        <f>IF(A17="","",C17-D17+E17)</f>
        <v/>
      </c>
      <c r="G17" s="45">
        <f>IF(OR(A17="",F17=0),"",D17/F17)</f>
        <v/>
      </c>
    </row>
    <row r="18" ht="24" customHeight="1">
      <c r="A18" s="42">
        <f>'Cadastro de Produtos'!A16</f>
        <v/>
      </c>
      <c r="B18" s="43">
        <f>'Cadastro de Produtos'!B16</f>
        <v/>
      </c>
      <c r="C18" s="44">
        <f>IF(A18="","",SUMIFS(Movimentações!D$5:D$54,Movimentações!B$5:B$54,A18,Movimentações!C$5:C$54,"Entrada"))</f>
        <v/>
      </c>
      <c r="D18" s="44">
        <f>IF(A18="","",SUMIFS(Movimentações!D$5:D$54,Movimentações!B$5:B$54,A18,Movimentações!C$5:C$54,"Saída"))</f>
        <v/>
      </c>
      <c r="E18" s="44">
        <f>IF(A18="","",SUMIFS(Movimentações!D$5:D$54,Movimentações!B$5:B$54,A18,Movimentações!C$5:C$54,"Devolução"))</f>
        <v/>
      </c>
      <c r="F18" s="30">
        <f>IF(A18="","",C18-D18+E18)</f>
        <v/>
      </c>
      <c r="G18" s="45">
        <f>IF(OR(A18="",F18=0),"",D18/F18)</f>
        <v/>
      </c>
    </row>
    <row r="19" ht="24" customHeight="1">
      <c r="A19" s="42">
        <f>'Cadastro de Produtos'!A17</f>
        <v/>
      </c>
      <c r="B19" s="43">
        <f>'Cadastro de Produtos'!B17</f>
        <v/>
      </c>
      <c r="C19" s="44">
        <f>IF(A19="","",SUMIFS(Movimentações!D$5:D$54,Movimentações!B$5:B$54,A19,Movimentações!C$5:C$54,"Entrada"))</f>
        <v/>
      </c>
      <c r="D19" s="44">
        <f>IF(A19="","",SUMIFS(Movimentações!D$5:D$54,Movimentações!B$5:B$54,A19,Movimentações!C$5:C$54,"Saída"))</f>
        <v/>
      </c>
      <c r="E19" s="44">
        <f>IF(A19="","",SUMIFS(Movimentações!D$5:D$54,Movimentações!B$5:B$54,A19,Movimentações!C$5:C$54,"Devolução"))</f>
        <v/>
      </c>
      <c r="F19" s="30">
        <f>IF(A19="","",C19-D19+E19)</f>
        <v/>
      </c>
      <c r="G19" s="45">
        <f>IF(OR(A19="",F19=0),"",D19/F19)</f>
        <v/>
      </c>
    </row>
    <row r="20" ht="24" customHeight="1">
      <c r="A20" s="42">
        <f>'Cadastro de Produtos'!A18</f>
        <v/>
      </c>
      <c r="B20" s="43">
        <f>'Cadastro de Produtos'!B18</f>
        <v/>
      </c>
      <c r="C20" s="44">
        <f>IF(A20="","",SUMIFS(Movimentações!D$5:D$54,Movimentações!B$5:B$54,A20,Movimentações!C$5:C$54,"Entrada"))</f>
        <v/>
      </c>
      <c r="D20" s="44">
        <f>IF(A20="","",SUMIFS(Movimentações!D$5:D$54,Movimentações!B$5:B$54,A20,Movimentações!C$5:C$54,"Saída"))</f>
        <v/>
      </c>
      <c r="E20" s="44">
        <f>IF(A20="","",SUMIFS(Movimentações!D$5:D$54,Movimentações!B$5:B$54,A20,Movimentações!C$5:C$54,"Devolução"))</f>
        <v/>
      </c>
      <c r="F20" s="30">
        <f>IF(A20="","",C20-D20+E20)</f>
        <v/>
      </c>
      <c r="G20" s="45">
        <f>IF(OR(A20="",F20=0),"",D20/F20)</f>
        <v/>
      </c>
    </row>
    <row r="21" ht="24" customHeight="1">
      <c r="A21" s="42">
        <f>'Cadastro de Produtos'!A19</f>
        <v/>
      </c>
      <c r="B21" s="43">
        <f>'Cadastro de Produtos'!B19</f>
        <v/>
      </c>
      <c r="C21" s="44">
        <f>IF(A21="","",SUMIFS(Movimentações!D$5:D$54,Movimentações!B$5:B$54,A21,Movimentações!C$5:C$54,"Entrada"))</f>
        <v/>
      </c>
      <c r="D21" s="44">
        <f>IF(A21="","",SUMIFS(Movimentações!D$5:D$54,Movimentações!B$5:B$54,A21,Movimentações!C$5:C$54,"Saída"))</f>
        <v/>
      </c>
      <c r="E21" s="44">
        <f>IF(A21="","",SUMIFS(Movimentações!D$5:D$54,Movimentações!B$5:B$54,A21,Movimentações!C$5:C$54,"Devolução"))</f>
        <v/>
      </c>
      <c r="F21" s="30">
        <f>IF(A21="","",C21-D21+E21)</f>
        <v/>
      </c>
      <c r="G21" s="45">
        <f>IF(OR(A21="",F21=0),"",D21/F21)</f>
        <v/>
      </c>
    </row>
    <row r="22" ht="30" customHeight="1">
      <c r="A22" s="41" t="inlineStr">
        <is>
          <t>TOTAL</t>
        </is>
      </c>
      <c r="B22" s="41" t="n"/>
      <c r="C22" s="46">
        <f>SUM(C7:C21)</f>
        <v/>
      </c>
      <c r="D22" s="46">
        <f>SUM(D7:D21)</f>
        <v/>
      </c>
      <c r="E22" s="46">
        <f>SUM(E7:E21)</f>
        <v/>
      </c>
      <c r="F22" s="46">
        <f>SUM(F7:F21)</f>
        <v/>
      </c>
      <c r="G22" s="47">
        <f>IF(F22=0,"",D22/F22)</f>
        <v/>
      </c>
    </row>
    <row r="25" ht="28" customHeight="1">
      <c r="A25" s="40" t="inlineStr">
        <is>
          <t>Movimentações por Mês</t>
        </is>
      </c>
    </row>
    <row r="27" ht="28" customHeight="1">
      <c r="A27" s="41" t="inlineStr">
        <is>
          <t>Mês</t>
        </is>
      </c>
      <c r="B27" s="41" t="inlineStr">
        <is>
          <t>Entradas</t>
        </is>
      </c>
      <c r="C27" s="41" t="inlineStr">
        <is>
          <t>Saídas</t>
        </is>
      </c>
      <c r="D27" s="41" t="inlineStr">
        <is>
          <t>Devoluções</t>
        </is>
      </c>
      <c r="E27" s="41" t="inlineStr">
        <is>
          <t>Saldo Mês</t>
        </is>
      </c>
    </row>
    <row r="28" ht="24" customHeight="1">
      <c r="A28" s="48" t="inlineStr">
        <is>
          <t>Jan/2026</t>
        </is>
      </c>
      <c r="B28" s="44">
        <f>SUMPRODUCT((MONTH(Movimentações!A$5:A$54)=1)*(Movimentações!C$5:C$54="Entrada")*Movimentações!D$5:D$54)</f>
        <v/>
      </c>
      <c r="C28" s="44">
        <f>SUMPRODUCT((MONTH(Movimentações!A$5:A$54)=1)*(Movimentações!C$5:C$54="Saída")*Movimentações!D$5:D$54)</f>
        <v/>
      </c>
      <c r="D28" s="44">
        <f>SUMPRODUCT((MONTH(Movimentações!A$5:A$54)=1)*(Movimentações!C$5:C$54="Devolução")*Movimentações!D$5:D$54)</f>
        <v/>
      </c>
      <c r="E28" s="30">
        <f>B28-C28+D28</f>
        <v/>
      </c>
    </row>
    <row r="29" ht="24" customHeight="1">
      <c r="A29" s="49" t="inlineStr">
        <is>
          <t>Fev/2026</t>
        </is>
      </c>
      <c r="B29" s="44">
        <f>SUMPRODUCT((MONTH(Movimentações!A$5:A$54)=2)*(Movimentações!C$5:C$54="Entrada")*Movimentações!D$5:D$54)</f>
        <v/>
      </c>
      <c r="C29" s="44">
        <f>SUMPRODUCT((MONTH(Movimentações!A$5:A$54)=2)*(Movimentações!C$5:C$54="Saída")*Movimentações!D$5:D$54)</f>
        <v/>
      </c>
      <c r="D29" s="44">
        <f>SUMPRODUCT((MONTH(Movimentações!A$5:A$54)=2)*(Movimentações!C$5:C$54="Devolução")*Movimentações!D$5:D$54)</f>
        <v/>
      </c>
      <c r="E29" s="30">
        <f>B29-C29+D29</f>
        <v/>
      </c>
    </row>
    <row r="30" ht="24" customHeight="1">
      <c r="A30" s="48" t="inlineStr">
        <is>
          <t>Mar/2026</t>
        </is>
      </c>
      <c r="B30" s="44">
        <f>SUMPRODUCT((MONTH(Movimentações!A$5:A$54)=3)*(Movimentações!C$5:C$54="Entrada")*Movimentações!D$5:D$54)</f>
        <v/>
      </c>
      <c r="C30" s="44">
        <f>SUMPRODUCT((MONTH(Movimentações!A$5:A$54)=3)*(Movimentações!C$5:C$54="Saída")*Movimentações!D$5:D$54)</f>
        <v/>
      </c>
      <c r="D30" s="44">
        <f>SUMPRODUCT((MONTH(Movimentações!A$5:A$54)=3)*(Movimentações!C$5:C$54="Devolução")*Movimentações!D$5:D$54)</f>
        <v/>
      </c>
      <c r="E30" s="30">
        <f>B30-C30+D30</f>
        <v/>
      </c>
    </row>
    <row r="32" ht="8" customHeight="1"/>
    <row r="33" ht="28" customHeight="1">
      <c r="A33" s="34" t="inlineStr">
        <is>
          <t>Quer isso tudo automatizado, com IA e relatórios prontos?</t>
        </is>
      </c>
    </row>
    <row r="34" ht="30" customHeight="1">
      <c r="A34" s="35" t="inlineStr">
        <is>
          <t>Quero testar grátis por 14 dias →</t>
        </is>
      </c>
    </row>
  </sheetData>
  <sheetProtection selectLockedCells="0" selectUnlockedCells="0" sheet="1" objects="0" insertRows="1" insertHyperlinks="1" autoFilter="1" scenarios="0" formatColumns="1" deleteColumns="1" insertColumns="1" pivotTables="1" deleteRows="1" formatCells="1" formatRows="1" sort="1" password="CE4B"/>
  <mergeCells count="6">
    <mergeCell ref="A1:G1"/>
    <mergeCell ref="A34:G34"/>
    <mergeCell ref="A4:G4"/>
    <mergeCell ref="A2:G2"/>
    <mergeCell ref="A25:G25"/>
    <mergeCell ref="A33:G33"/>
  </mergeCells>
  <conditionalFormatting sqref="F7:F21">
    <cfRule type="cellIs" priority="1" operator="greaterThan" dxfId="0">
      <formula>0</formula>
    </cfRule>
    <cfRule type="cellIs" priority="2" operator="lessThanOrEqual" dxfId="2">
      <formula>0</formula>
    </cfRule>
  </conditionalFormatting>
  <hyperlinks>
    <hyperlink xmlns:r="http://schemas.openxmlformats.org/officeDocument/2006/relationships" ref="A34" r:id="rId1"/>
  </hyperlinks>
  <pageMargins left="0.75" right="0.75" top="1" bottom="1" header="0.5" footer="0.5"/>
</worksheet>
</file>

<file path=xl/worksheets/sheet5.xml><?xml version="1.0" encoding="utf-8"?>
<worksheet xmlns="http://schemas.openxmlformats.org/spreadsheetml/2006/main">
  <sheetPr>
    <tabColor rgb="000891B2"/>
    <outlinePr summaryBelow="1" summaryRight="1"/>
    <pageSetUpPr/>
  </sheetPr>
  <dimension ref="A1:S45"/>
  <sheetViews>
    <sheetView showGridLines="0" workbookViewId="0">
      <selection activeCell="A1" sqref="A1"/>
    </sheetView>
  </sheetViews>
  <sheetFormatPr baseColWidth="8" defaultRowHeight="15"/>
  <cols>
    <col width="3" customWidth="1" min="1" max="1"/>
    <col width="11" customWidth="1" min="2" max="2"/>
    <col width="11" customWidth="1" min="3" max="3"/>
    <col width="11" customWidth="1" min="4" max="4"/>
    <col width="11" customWidth="1" min="5" max="5"/>
    <col width="11" customWidth="1" min="6" max="6"/>
    <col width="11" customWidth="1" min="7" max="7"/>
    <col width="11" customWidth="1" min="8" max="8"/>
    <col width="11" customWidth="1" min="9" max="9"/>
    <col width="11" customWidth="1" min="10" max="10"/>
    <col width="11" customWidth="1" min="11" max="11"/>
    <col width="11" customWidth="1" min="12" max="12"/>
    <col width="11" customWidth="1" min="13" max="13"/>
    <col width="11" customWidth="1" min="14" max="14"/>
    <col width="11" customWidth="1" min="15" max="15"/>
    <col width="11" customWidth="1" min="16" max="16"/>
    <col width="11" customWidth="1" min="17" max="17"/>
    <col width="11" customWidth="1" min="18" max="18"/>
    <col width="11" customWidth="1" min="19" max="19"/>
  </cols>
  <sheetData>
    <row r="1" ht="6" customHeight="1">
      <c r="A1" s="24" t="n"/>
    </row>
    <row r="2">
      <c r="B2" s="25" t="inlineStr">
        <is>
          <t>Dashboard — Controle de Estoque</t>
        </is>
      </c>
    </row>
    <row r="4">
      <c r="B4" s="50" t="inlineStr">
        <is>
          <t>Valor Total Estoque</t>
        </is>
      </c>
      <c r="G4" s="51" t="inlineStr">
        <is>
          <t>Itens Abaixo Mínimo</t>
        </is>
      </c>
      <c r="L4" s="52" t="inlineStr">
        <is>
          <t>Total Produtos</t>
        </is>
      </c>
      <c r="Q4" s="53" t="inlineStr">
        <is>
          <t>Giro Médio</t>
        </is>
      </c>
    </row>
    <row r="5" ht="40" customHeight="1">
      <c r="B5" s="54">
        <f>SUM('Cadastro de Produtos'!H5:H34)</f>
        <v/>
      </c>
      <c r="G5" s="55">
        <f>COUNTIF('Cadastro de Produtos'!I5:I34,"Baixo")+COUNTIF('Cadastro de Produtos'!I5:I34,"Crítico")+COUNTIF('Cadastro de Produtos'!I5:I34,"Sem Estoque")</f>
        <v/>
      </c>
      <c r="L5" s="56">
        <f>COUNTA('Cadastro de Produtos'!A5:A34)</f>
        <v/>
      </c>
      <c r="Q5" s="57">
        <f>Resumo!G22</f>
        <v/>
      </c>
    </row>
    <row r="7" ht="28" customHeight="1">
      <c r="B7" s="58" t="inlineStr">
        <is>
          <t>Valor em Estoque por Categoria</t>
        </is>
      </c>
    </row>
    <row r="9">
      <c r="B9" s="59" t="inlineStr">
        <is>
          <t>Categoria</t>
        </is>
      </c>
      <c r="C9" s="59" t="inlineStr">
        <is>
          <t>Valor (R$)</t>
        </is>
      </c>
    </row>
    <row r="10">
      <c r="B10" s="60" t="inlineStr">
        <is>
          <t>Alimentos</t>
        </is>
      </c>
      <c r="C10" s="61">
        <f>SUMPRODUCT(('Cadastro de Produtos'!C5:C34="Alimentos")*'Cadastro de Produtos'!H5:H34)</f>
        <v/>
      </c>
    </row>
    <row r="11">
      <c r="B11" s="60" t="inlineStr">
        <is>
          <t>Bebidas</t>
        </is>
      </c>
      <c r="C11" s="61">
        <f>SUMPRODUCT(('Cadastro de Produtos'!C5:C34="Bebidas")*'Cadastro de Produtos'!H5:H34)</f>
        <v/>
      </c>
    </row>
    <row r="12">
      <c r="B12" s="60" t="inlineStr">
        <is>
          <t>Limpeza</t>
        </is>
      </c>
      <c r="C12" s="61">
        <f>SUMPRODUCT(('Cadastro de Produtos'!C5:C34="Limpeza")*'Cadastro de Produtos'!H5:H34)</f>
        <v/>
      </c>
    </row>
    <row r="30" ht="28" customHeight="1">
      <c r="B30" s="62" t="inlineStr">
        <is>
          <t>Alertas — Itens Abaixo do Mínimo</t>
        </is>
      </c>
    </row>
    <row r="32" ht="28" customHeight="1">
      <c r="B32" s="63" t="inlineStr">
        <is>
          <t>Código</t>
        </is>
      </c>
      <c r="C32" s="63" t="inlineStr">
        <is>
          <t>Produto</t>
        </is>
      </c>
      <c r="D32" s="63" t="inlineStr">
        <is>
          <t>Est. Atual</t>
        </is>
      </c>
      <c r="E32" s="63" t="inlineStr">
        <is>
          <t>Est. Mínimo</t>
        </is>
      </c>
      <c r="F32" s="63" t="inlineStr">
        <is>
          <t>Status</t>
        </is>
      </c>
    </row>
    <row r="33" ht="24" customHeight="1">
      <c r="B33" s="42">
        <f>IF(OR('Cadastro de Produtos'!I5="Normal",'Cadastro de Produtos'!A5=""),"",'Cadastro de Produtos'!A5)</f>
        <v/>
      </c>
      <c r="C33" s="43">
        <f>IF(B33="","",'Cadastro de Produtos'!B5)</f>
        <v/>
      </c>
      <c r="D33" s="44">
        <f>IF(B33="","",'Cadastro de Produtos'!F5)</f>
        <v/>
      </c>
      <c r="E33" s="44">
        <f>IF(B33="","",'Cadastro de Produtos'!E5)</f>
        <v/>
      </c>
      <c r="F33" s="33">
        <f>IF(B33="","",'Cadastro de Produtos'!I5)</f>
        <v/>
      </c>
    </row>
    <row r="34" ht="24" customHeight="1">
      <c r="B34" s="42">
        <f>IF(OR('Cadastro de Produtos'!I6="Normal",'Cadastro de Produtos'!A6=""),"",'Cadastro de Produtos'!A6)</f>
        <v/>
      </c>
      <c r="C34" s="43">
        <f>IF(B34="","",'Cadastro de Produtos'!B6)</f>
        <v/>
      </c>
      <c r="D34" s="44">
        <f>IF(B34="","",'Cadastro de Produtos'!F6)</f>
        <v/>
      </c>
      <c r="E34" s="44">
        <f>IF(B34="","",'Cadastro de Produtos'!E6)</f>
        <v/>
      </c>
      <c r="F34" s="33">
        <f>IF(B34="","",'Cadastro de Produtos'!I6)</f>
        <v/>
      </c>
    </row>
    <row r="35" ht="24" customHeight="1">
      <c r="B35" s="42">
        <f>IF(OR('Cadastro de Produtos'!I7="Normal",'Cadastro de Produtos'!A7=""),"",'Cadastro de Produtos'!A7)</f>
        <v/>
      </c>
      <c r="C35" s="43">
        <f>IF(B35="","",'Cadastro de Produtos'!B7)</f>
        <v/>
      </c>
      <c r="D35" s="44">
        <f>IF(B35="","",'Cadastro de Produtos'!F7)</f>
        <v/>
      </c>
      <c r="E35" s="44">
        <f>IF(B35="","",'Cadastro de Produtos'!E7)</f>
        <v/>
      </c>
      <c r="F35" s="33">
        <f>IF(B35="","",'Cadastro de Produtos'!I7)</f>
        <v/>
      </c>
    </row>
    <row r="36" ht="24" customHeight="1">
      <c r="B36" s="42">
        <f>IF(OR('Cadastro de Produtos'!I8="Normal",'Cadastro de Produtos'!A8=""),"",'Cadastro de Produtos'!A8)</f>
        <v/>
      </c>
      <c r="C36" s="43">
        <f>IF(B36="","",'Cadastro de Produtos'!B8)</f>
        <v/>
      </c>
      <c r="D36" s="44">
        <f>IF(B36="","",'Cadastro de Produtos'!F8)</f>
        <v/>
      </c>
      <c r="E36" s="44">
        <f>IF(B36="","",'Cadastro de Produtos'!E8)</f>
        <v/>
      </c>
      <c r="F36" s="33">
        <f>IF(B36="","",'Cadastro de Produtos'!I8)</f>
        <v/>
      </c>
    </row>
    <row r="37" ht="24" customHeight="1">
      <c r="B37" s="42">
        <f>IF(OR('Cadastro de Produtos'!I9="Normal",'Cadastro de Produtos'!A9=""),"",'Cadastro de Produtos'!A9)</f>
        <v/>
      </c>
      <c r="C37" s="43">
        <f>IF(B37="","",'Cadastro de Produtos'!B9)</f>
        <v/>
      </c>
      <c r="D37" s="44">
        <f>IF(B37="","",'Cadastro de Produtos'!F9)</f>
        <v/>
      </c>
      <c r="E37" s="44">
        <f>IF(B37="","",'Cadastro de Produtos'!E9)</f>
        <v/>
      </c>
      <c r="F37" s="33">
        <f>IF(B37="","",'Cadastro de Produtos'!I9)</f>
        <v/>
      </c>
    </row>
    <row r="38" ht="24" customHeight="1">
      <c r="B38" s="42">
        <f>IF(OR('Cadastro de Produtos'!I10="Normal",'Cadastro de Produtos'!A10=""),"",'Cadastro de Produtos'!A10)</f>
        <v/>
      </c>
      <c r="C38" s="43">
        <f>IF(B38="","",'Cadastro de Produtos'!B10)</f>
        <v/>
      </c>
      <c r="D38" s="44">
        <f>IF(B38="","",'Cadastro de Produtos'!F10)</f>
        <v/>
      </c>
      <c r="E38" s="44">
        <f>IF(B38="","",'Cadastro de Produtos'!E10)</f>
        <v/>
      </c>
      <c r="F38" s="33">
        <f>IF(B38="","",'Cadastro de Produtos'!I10)</f>
        <v/>
      </c>
    </row>
    <row r="39" ht="24" customHeight="1">
      <c r="B39" s="42">
        <f>IF(OR('Cadastro de Produtos'!I11="Normal",'Cadastro de Produtos'!A11=""),"",'Cadastro de Produtos'!A11)</f>
        <v/>
      </c>
      <c r="C39" s="43">
        <f>IF(B39="","",'Cadastro de Produtos'!B11)</f>
        <v/>
      </c>
      <c r="D39" s="44">
        <f>IF(B39="","",'Cadastro de Produtos'!F11)</f>
        <v/>
      </c>
      <c r="E39" s="44">
        <f>IF(B39="","",'Cadastro de Produtos'!E11)</f>
        <v/>
      </c>
      <c r="F39" s="33">
        <f>IF(B39="","",'Cadastro de Produtos'!I11)</f>
        <v/>
      </c>
    </row>
    <row r="40" ht="24" customHeight="1">
      <c r="B40" s="42">
        <f>IF(OR('Cadastro de Produtos'!I12="Normal",'Cadastro de Produtos'!A12=""),"",'Cadastro de Produtos'!A12)</f>
        <v/>
      </c>
      <c r="C40" s="43">
        <f>IF(B40="","",'Cadastro de Produtos'!B12)</f>
        <v/>
      </c>
      <c r="D40" s="44">
        <f>IF(B40="","",'Cadastro de Produtos'!F12)</f>
        <v/>
      </c>
      <c r="E40" s="44">
        <f>IF(B40="","",'Cadastro de Produtos'!E12)</f>
        <v/>
      </c>
      <c r="F40" s="33">
        <f>IF(B40="","",'Cadastro de Produtos'!I12)</f>
        <v/>
      </c>
    </row>
    <row r="41" ht="24" customHeight="1">
      <c r="B41" s="42">
        <f>IF(OR('Cadastro de Produtos'!I13="Normal",'Cadastro de Produtos'!A13=""),"",'Cadastro de Produtos'!A13)</f>
        <v/>
      </c>
      <c r="C41" s="43">
        <f>IF(B41="","",'Cadastro de Produtos'!B13)</f>
        <v/>
      </c>
      <c r="D41" s="44">
        <f>IF(B41="","",'Cadastro de Produtos'!F13)</f>
        <v/>
      </c>
      <c r="E41" s="44">
        <f>IF(B41="","",'Cadastro de Produtos'!E13)</f>
        <v/>
      </c>
      <c r="F41" s="33">
        <f>IF(B41="","",'Cadastro de Produtos'!I13)</f>
        <v/>
      </c>
    </row>
    <row r="42" ht="24" customHeight="1">
      <c r="B42" s="42">
        <f>IF(OR('Cadastro de Produtos'!I14="Normal",'Cadastro de Produtos'!A14=""),"",'Cadastro de Produtos'!A14)</f>
        <v/>
      </c>
      <c r="C42" s="43">
        <f>IF(B42="","",'Cadastro de Produtos'!B14)</f>
        <v/>
      </c>
      <c r="D42" s="44">
        <f>IF(B42="","",'Cadastro de Produtos'!F14)</f>
        <v/>
      </c>
      <c r="E42" s="44">
        <f>IF(B42="","",'Cadastro de Produtos'!E14)</f>
        <v/>
      </c>
      <c r="F42" s="33">
        <f>IF(B42="","",'Cadastro de Produtos'!I14)</f>
        <v/>
      </c>
    </row>
    <row r="44">
      <c r="B44" s="64" t="inlineStr">
        <is>
          <t>Quer controle de estoque automático com alertas, IA e relatórios prontos?</t>
        </is>
      </c>
    </row>
    <row r="45" ht="35" customHeight="1">
      <c r="B45" s="65" t="inlineStr">
        <is>
          <t>Quero testar grátis por 14 dias →</t>
        </is>
      </c>
    </row>
  </sheetData>
  <sheetProtection selectLockedCells="0" selectUnlockedCells="0" sheet="1" objects="0" insertRows="1" insertHyperlinks="1" autoFilter="1" scenarios="0" formatColumns="1" deleteColumns="1" insertColumns="1" pivotTables="1" deleteRows="1" formatCells="1" formatRows="1" sort="1" password="CE4B"/>
  <mergeCells count="14">
    <mergeCell ref="L5:O5"/>
    <mergeCell ref="B7:J7"/>
    <mergeCell ref="Q5:S5"/>
    <mergeCell ref="B4:E4"/>
    <mergeCell ref="B44:R44"/>
    <mergeCell ref="G4:J4"/>
    <mergeCell ref="A1:S1"/>
    <mergeCell ref="Q4:S4"/>
    <mergeCell ref="L4:O4"/>
    <mergeCell ref="B2:R2"/>
    <mergeCell ref="B5:E5"/>
    <mergeCell ref="G5:J5"/>
    <mergeCell ref="B45:R45"/>
    <mergeCell ref="B30:J30"/>
  </mergeCells>
  <conditionalFormatting sqref="F33:F42">
    <cfRule type="cellIs" priority="1" operator="equal" dxfId="2">
      <formula>"Crítico"</formula>
    </cfRule>
    <cfRule type="cellIs" priority="2" operator="equal" dxfId="1">
      <formula>"Baixo"</formula>
    </cfRule>
    <cfRule type="cellIs" priority="3" operator="equal" dxfId="2">
      <formula>"Sem Estoque"</formula>
    </cfRule>
  </conditionalFormatting>
  <hyperlinks>
    <hyperlink xmlns:r="http://schemas.openxmlformats.org/officeDocument/2006/relationships" ref="B45" r:id="rId1"/>
  </hyperlinks>
  <pageMargins left="0.75" right="0.75" top="1" bottom="1" header="0.5" footer="0.5"/>
  <drawing xmlns:r="http://schemas.openxmlformats.org/officeDocument/2006/relationships" r:id="rId2"/>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2026-03-22T00:09:29Z</dcterms:created>
  <dcterms:modified xmlns:dcterms="http://purl.org/dc/terms/" xmlns:xsi="http://www.w3.org/2001/XMLSchema-instance" xsi:type="dcterms:W3CDTF">2026-03-22T00:09:29Z</dcterms:modified>
</cp:coreProperties>
</file>